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"/>
    </mc:Choice>
  </mc:AlternateContent>
  <xr:revisionPtr revIDLastSave="0" documentId="13_ncr:1_{06DFAF60-E006-4C4C-A0C6-ACD5F897EB2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WCSU-Spring-2022" sheetId="1" r:id="rId1"/>
  </sheets>
  <definedNames>
    <definedName name="_xlnm.Print_Area" localSheetId="0">'WCSU-Spring-2022'!$A$1:$AV$39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" i="1" l="1"/>
  <c r="AB9" i="1"/>
  <c r="AB10" i="1"/>
  <c r="AG6" i="1"/>
  <c r="AG5" i="1"/>
  <c r="Y22" i="1"/>
  <c r="AA22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Z34" i="1"/>
  <c r="E18" i="1"/>
  <c r="E11" i="1"/>
  <c r="E22" i="1"/>
  <c r="F22" i="1"/>
  <c r="AM32" i="1"/>
  <c r="F10" i="1"/>
  <c r="F21" i="1"/>
  <c r="E32" i="1"/>
  <c r="D32" i="1"/>
  <c r="AE31" i="1"/>
  <c r="AF31" i="1"/>
  <c r="AG31" i="1"/>
  <c r="F9" i="1"/>
  <c r="F20" i="1"/>
  <c r="E31" i="1"/>
  <c r="D31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<sst xmlns="http://schemas.openxmlformats.org/spreadsheetml/2006/main" count="279" uniqueCount="196">
  <si>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</si>
  <si>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</si>
  <si>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</si>
  <si>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</si>
  <si>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</si>
  <si>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</si>
  <si>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</si>
  <si>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</si>
  <si>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</si>
  <si>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</si>
  <si>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</si>
  <si>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</si>
  <si>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</si>
  <si>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</si>
  <si>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</si>
  <si>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</si>
  <si>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</si>
  <si>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</si>
  <si>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</si>
  <si>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</si>
  <si>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</si>
  <si>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</si>
  <si>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</si>
  <si>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</si>
  <si>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</si>
  <si>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</si>
  <si>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</si>
  <si>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</si>
  <si>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</si>
  <si>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</si>
  <si>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</si>
  <si>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</si>
  <si>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</si>
  <si>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</si>
  <si>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</si>
  <si>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</si>
  <si>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</si>
  <si>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</si>
  <si>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</si>
  <si>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</si>
  <si>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</si>
  <si>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</si>
  <si>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</si>
  <si>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</si>
  <si>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</si>
  <si>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</si>
  <si>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</si>
  <si>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</si>
  <si>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</si>
  <si>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</si>
  <si>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</si>
  <si>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</si>
  <si>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</si>
  <si>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</si>
  <si>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</si>
  <si>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</si>
  <si>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</si>
  <si>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</si>
  <si>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</si>
  <si>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</si>
  <si>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</si>
  <si>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</si>
  <si>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</si>
  <si>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</si>
  <si>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</si>
  <si>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</si>
  <si>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</si>
  <si>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</si>
  <si>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</si>
  <si>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</si>
  <si>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</si>
  <si>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</si>
  <si>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</si>
  <si>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</si>
  <si>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</si>
  <si>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</si>
  <si>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</si>
  <si>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</si>
  <si>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</si>
  <si>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</si>
  <si>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</si>
  <si>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</si>
  <si>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</si>
  <si>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</si>
  <si>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</si>
  <si>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</si>
  <si>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</si>
  <si>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</si>
  <si>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</si>
  <si>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</si>
  <si>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</si>
  <si>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</si>
  <si>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</si>
  <si>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</si>
  <si>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</si>
  <si>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</si>
  <si>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</si>
  <si>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</si>
  <si>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</si>
  <si>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</si>
  <si>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</si>
  <si>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</si>
  <si>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</si>
  <si>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</si>
  <si>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</si>
  <si>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</si>
  <si>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</si>
  <si>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</si>
  <si>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</si>
  <si>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</si>
  <si>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</si>
  <si>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</si>
  <si>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</si>
  <si>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</si>
  <si>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</si>
  <si>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</si>
  <si>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</si>
  <si>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</si>
  <si>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</si>
  <si>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</si>
  <si>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</si>
  <si>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</si>
  <si>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</si>
  <si>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</si>
  <si>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</si>
  <si>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</si>
  <si>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</si>
  <si>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</si>
  <si>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</si>
  <si>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</si>
  <si>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</si>
  <si>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</si>
  <si>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</si>
  <si>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</si>
  <si>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</si>
  <si>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</si>
  <si>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</si>
  <si>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</si>
  <si>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</si>
  <si>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</si>
  <si>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</si>
  <si>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</si>
  <si>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</si>
  <si>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</si>
  <si>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</si>
  <si>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</si>
  <si>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</si>
  <si>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</si>
  <si>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</si>
  <si>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</si>
  <si>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</si>
  <si>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</si>
  <si>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</si>
  <si>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</si>
  <si>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</si>
  <si>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</si>
  <si>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</si>
  <si>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</si>
  <si>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</si>
  <si>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</si>
  <si>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</si>
  <si>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</si>
  <si>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</si>
  <si>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</si>
  <si>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</si>
  <si>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</si>
  <si>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</si>
  <si>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</si>
  <si>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</si>
  <si>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Session Four (not offered)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</si>
  <si>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</si>
  <si>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</si>
  <si>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</si>
  <si>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</si>
  <si>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</si>
  <si>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</si>
  <si>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</si>
  <si>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</si>
  <si>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</si>
  <si>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</si>
  <si>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</si>
  <si>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</si>
  <si>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</si>
  <si>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Total Disabilities</t>
  </si>
  <si>
    <t>WCSU Students With Disabilities</t>
  </si>
  <si>
    <t>Undecided/Undeclared</t>
  </si>
  <si>
    <r>
      <t>WCSU Summer Session 2019:</t>
    </r>
    <r>
      <rPr>
        <sz val="14"/>
        <color theme="0"/>
        <rFont val="Calibri"/>
        <family val="2"/>
        <scheme val="minor"/>
      </rPr>
      <t xml:space="preserve">  Complete on Fall Report</t>
    </r>
  </si>
  <si>
    <t>Page 1</t>
  </si>
  <si>
    <t>All Undergraduate Courses</t>
  </si>
  <si>
    <t>WCSU Enrollment by Student Level and Residency, Spring 2022</t>
  </si>
  <si>
    <t>WCSU Applications for Undergraduate Admission, Spring 2022</t>
  </si>
  <si>
    <t>WCSU Enrollment by Program, Spring 2022</t>
  </si>
  <si>
    <t>In State = CT</t>
  </si>
  <si>
    <t>Census date: February 9, 2022</t>
  </si>
  <si>
    <t>WCSU Faculty Report</t>
  </si>
  <si>
    <r>
      <t xml:space="preserve">Winter Session:  </t>
    </r>
    <r>
      <rPr>
        <b/>
        <sz val="14"/>
        <color rgb="FFFF0000"/>
        <rFont val="Calibri"/>
        <family val="2"/>
        <scheme val="minor"/>
      </rPr>
      <t>Complete on Spring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</si>
</sst>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11" fillId="0" borderId="0" xfId="0" applyFo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3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25" fillId="0" borderId="0" xfId="0" applyFont="1" applyBorder="1"/>
    <xf numFmtId="0" fontId="17" fillId="0" borderId="0" xfId="0" applyFont="1" applyAlignment="1">
      <alignment horizontal="righ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6" xfId="0" applyFont="1" applyBorder="1" applyAlignment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6" xfId="0" applyFont="1" applyBorder="1"/>
    <xf numFmtId="0" fontId="17" fillId="0" borderId="9" xfId="0" applyFont="1" applyBorder="1"/>
    <xf numFmtId="0" fontId="5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7" fillId="0" borderId="13" xfId="0" applyFont="1" applyBorder="1" applyAlignment="1"/>
    <xf numFmtId="0" fontId="5" fillId="0" borderId="9" xfId="0" applyFont="1" applyBorder="1"/>
    <xf numFmtId="0" fontId="5" fillId="0" borderId="13" xfId="0" applyFont="1" applyBorder="1"/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/>
    <xf numFmtId="164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/>
    <xf numFmtId="0" fontId="9" fillId="3" borderId="0" xfId="0" applyFont="1" applyFill="1"/>
    <xf numFmtId="0" fontId="21" fillId="0" borderId="0" xfId="0" applyFont="1" applyAlignment="1">
      <alignment horizontal="right" indent="1"/>
    </xf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/>
    <xf numFmtId="0" fontId="21" fillId="0" borderId="0" xfId="0" applyFont="1" applyFill="1" applyBorder="1" applyAlignment="1"/>
    <xf numFmtId="0" fontId="8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4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7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0" fontId="18" fillId="0" borderId="0" xfId="0" applyFont="1" applyAlignment="1">
      <alignment horizontal="left" indent="2"/>
    </xf>
    <xf numFmtId="3" fontId="18" fillId="2" borderId="1" xfId="0" applyNumberFormat="1" applyFont="1" applyFill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2" fontId="17" fillId="0" borderId="1" xfId="0" applyNumberFormat="1" applyFont="1" applyBorder="1" applyAlignment="1">
      <alignment horizontal="right" indent="1"/>
    </xf>
    <xf numFmtId="2" fontId="17" fillId="2" borderId="1" xfId="0" applyNumberFormat="1" applyFont="1" applyFill="1" applyBorder="1" applyAlignment="1">
      <alignment horizontal="right" indent="1"/>
    </xf>
    <xf numFmtId="9" fontId="17" fillId="2" borderId="3" xfId="0" applyNumberFormat="1" applyFont="1" applyFill="1" applyBorder="1" applyAlignment="1">
      <alignment horizontal="right" indent="1"/>
    </xf>
    <xf numFmtId="9" fontId="17" fillId="2" borderId="1" xfId="0" applyNumberFormat="1" applyFont="1" applyFill="1" applyBorder="1" applyAlignment="1">
      <alignment horizontal="right" indent="1"/>
    </xf>
    <xf numFmtId="0" fontId="37" fillId="3" borderId="0" xfId="0" applyFont="1" applyFill="1" applyBorder="1" applyAlignment="1">
      <alignment horizontal="left" indent="1"/>
    </xf>
    <xf numFmtId="0" fontId="37" fillId="3" borderId="0" xfId="0" applyFont="1" applyFill="1" applyBorder="1"/>
    <xf numFmtId="0" fontId="41" fillId="3" borderId="0" xfId="0" applyFont="1" applyFill="1" applyBorder="1"/>
    <xf numFmtId="0" fontId="36" fillId="3" borderId="0" xfId="0" applyFont="1" applyFill="1" applyBorder="1" applyAlignment="1">
      <alignment horizontal="left" indent="1"/>
    </xf>
    <xf numFmtId="0" fontId="36" fillId="3" borderId="0" xfId="0" applyFont="1" applyFill="1" applyBorder="1" applyAlignment="1">
      <alignment horizontal="right" indent="1"/>
    </xf>
    <xf numFmtId="0" fontId="37" fillId="3" borderId="0" xfId="0" applyFont="1" applyFill="1" applyBorder="1" applyAlignment="1">
      <alignment horizontal="right" indent="1"/>
    </xf>
    <xf numFmtId="3" fontId="37" fillId="3" borderId="0" xfId="0" applyNumberFormat="1" applyFont="1" applyFill="1" applyBorder="1" applyAlignment="1">
      <alignment horizontal="right" indent="1"/>
    </xf>
    <xf numFmtId="165" fontId="37" fillId="3" borderId="0" xfId="0" applyNumberFormat="1" applyFont="1" applyFill="1" applyBorder="1" applyAlignment="1">
      <alignment horizontal="right" indent="1"/>
    </xf>
    <xf numFmtId="2" fontId="37" fillId="3" borderId="0" xfId="0" applyNumberFormat="1" applyFont="1" applyFill="1" applyBorder="1" applyAlignment="1">
      <alignment horizontal="right" indent="1"/>
    </xf>
    <xf numFmtId="0" fontId="5" fillId="3" borderId="0" xfId="0" applyFont="1" applyFill="1" applyAlignment="1">
      <alignment horizontal="left" indent="1"/>
    </xf>
    <xf numFmtId="0" fontId="3" fillId="3" borderId="0" xfId="0" applyFont="1" applyFill="1"/>
    <xf numFmtId="0" fontId="38" fillId="3" borderId="0" xfId="0" applyFont="1" applyFill="1" applyBorder="1" applyAlignment="1">
      <alignment horizontal="left" indent="1"/>
    </xf>
    <xf numFmtId="0" fontId="38" fillId="3" borderId="0" xfId="0" applyFont="1" applyFill="1" applyBorder="1"/>
    <xf numFmtId="0" fontId="36" fillId="3" borderId="0" xfId="0" applyFont="1" applyFill="1" applyBorder="1"/>
    <xf numFmtId="3" fontId="17" fillId="0" borderId="1" xfId="0" applyNumberFormat="1" applyFont="1" applyBorder="1" applyAlignment="1">
      <alignment horizontal="right" indent="2"/>
    </xf>
    <xf numFmtId="3" fontId="18" fillId="2" borderId="1" xfId="0" applyNumberFormat="1" applyFont="1" applyFill="1" applyBorder="1" applyAlignment="1">
      <alignment horizontal="right" indent="2"/>
    </xf>
    <xf numFmtId="3" fontId="17" fillId="0" borderId="0" xfId="0" applyNumberFormat="1" applyFont="1" applyAlignment="1">
      <alignment horizontal="right" indent="2"/>
    </xf>
    <xf numFmtId="0" fontId="17" fillId="0" borderId="1" xfId="0" applyFont="1" applyBorder="1" applyAlignment="1">
      <alignment horizontal="right" indent="2"/>
    </xf>
    <xf numFmtId="0" fontId="2" fillId="3" borderId="0" xfId="0" applyFont="1" applyFill="1" applyBorder="1" applyAlignment="1">
      <alignment horizontal="left" indent="1"/>
    </xf>
    <xf numFmtId="0" fontId="42" fillId="3" borderId="0" xfId="0" applyFont="1" applyFill="1" applyBorder="1"/>
    <xf numFmtId="0" fontId="2" fillId="3" borderId="0" xfId="0" applyFont="1" applyFill="1" applyBorder="1"/>
    <xf numFmtId="0" fontId="14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indent="1"/>
    </xf>
    <xf numFmtId="0" fontId="14" fillId="3" borderId="0" xfId="0" applyFont="1" applyFill="1" applyBorder="1" applyAlignment="1">
      <alignment horizontal="right" indent="1"/>
    </xf>
    <xf numFmtId="0" fontId="14" fillId="3" borderId="0" xfId="0" applyFont="1" applyFill="1" applyBorder="1" applyAlignment="1">
      <alignment horizontal="center"/>
    </xf>
    <xf numFmtId="0" fontId="2" fillId="3" borderId="16" xfId="0" applyFont="1" applyFill="1" applyBorder="1"/>
    <xf numFmtId="3" fontId="2" fillId="3" borderId="10" xfId="0" applyNumberFormat="1" applyFont="1" applyFill="1" applyBorder="1" applyAlignment="1">
      <alignment horizontal="right" indent="1"/>
    </xf>
    <xf numFmtId="3" fontId="1" fillId="3" borderId="10" xfId="0" applyNumberFormat="1" applyFont="1" applyFill="1" applyBorder="1" applyAlignment="1">
      <alignment horizontal="right" indent="1"/>
    </xf>
    <xf numFmtId="0" fontId="38" fillId="3" borderId="15" xfId="0" applyFont="1" applyFill="1" applyBorder="1"/>
    <xf numFmtId="0" fontId="2" fillId="3" borderId="7" xfId="0" applyFont="1" applyFill="1" applyBorder="1"/>
    <xf numFmtId="3" fontId="2" fillId="3" borderId="1" xfId="0" applyNumberFormat="1" applyFont="1" applyFill="1" applyBorder="1" applyAlignment="1">
      <alignment horizontal="right" indent="1"/>
    </xf>
    <xf numFmtId="0" fontId="14" fillId="3" borderId="7" xfId="0" applyFont="1" applyFill="1" applyBorder="1"/>
    <xf numFmtId="3" fontId="14" fillId="3" borderId="1" xfId="0" applyNumberFormat="1" applyFont="1" applyFill="1" applyBorder="1" applyAlignment="1">
      <alignment horizontal="right" indent="1"/>
    </xf>
    <xf numFmtId="0" fontId="14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 indent="1"/>
    </xf>
    <xf numFmtId="2" fontId="2" fillId="3" borderId="1" xfId="0" applyNumberFormat="1" applyFont="1" applyFill="1" applyBorder="1" applyAlignment="1">
      <alignment horizontal="center"/>
    </xf>
    <xf numFmtId="0" fontId="38" fillId="3" borderId="1" xfId="0" applyFont="1" applyFill="1" applyBorder="1"/>
    <xf numFmtId="0" fontId="9" fillId="3" borderId="0" xfId="0" applyFont="1" applyFill="1" applyAlignment="1">
      <alignment horizontal="left" indent="1"/>
    </xf>
    <xf numFmtId="0" fontId="18" fillId="3" borderId="5" xfId="0" applyFont="1" applyFill="1" applyBorder="1" applyAlignment="1">
      <alignment horizontal="left" indent="1"/>
    </xf>
    <xf numFmtId="0" fontId="18" fillId="3" borderId="6" xfId="0" applyFont="1" applyFill="1" applyBorder="1"/>
    <xf numFmtId="0" fontId="18" fillId="3" borderId="7" xfId="0" applyFont="1" applyFill="1" applyBorder="1" applyAlignment="1">
      <alignment horizontal="right" indent="1"/>
    </xf>
    <xf numFmtId="0" fontId="24" fillId="3" borderId="0" xfId="0" applyFont="1" applyFill="1"/>
    <xf numFmtId="0" fontId="24" fillId="3" borderId="0" xfId="0" applyFont="1" applyFill="1" applyAlignment="1">
      <alignment horizontal="right" indent="1"/>
    </xf>
    <xf numFmtId="0" fontId="17" fillId="3" borderId="0" xfId="0" applyFont="1" applyFill="1" applyAlignment="1">
      <alignment horizontal="left" indent="1"/>
    </xf>
    <xf numFmtId="0" fontId="31" fillId="3" borderId="0" xfId="0" applyFont="1" applyFill="1"/>
    <xf numFmtId="0" fontId="17" fillId="0" borderId="9" xfId="0" applyFont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6" fillId="3" borderId="0" xfId="0" applyFont="1" applyFill="1" applyBorder="1"/>
    <xf numFmtId="0" fontId="32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3" fontId="17" fillId="0" borderId="5" xfId="0" applyNumberFormat="1" applyFont="1" applyBorder="1" applyAlignment="1">
      <alignment horizontal="right" indent="1"/>
    </xf>
    <xf numFmtId="0" fontId="17" fillId="0" borderId="3" xfId="0" applyFont="1" applyBorder="1" applyAlignment="1">
      <alignment horizontal="right" indent="1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1"/>
  <sheetViews>
    <sheetView tabSelected="1" zoomScale="75" zoomScaleNormal="75" workbookViewId="0">
      <selection activeCell="F3" sqref="F3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26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95" customWidth="1"/>
    <col min="14" max="14" width="11.33203125" style="98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96" customWidth="1"/>
    <col min="30" max="30" width="14" style="126" customWidth="1"/>
    <col min="31" max="32" width="10.6640625" style="126" customWidth="1"/>
    <col min="33" max="34" width="14" style="126" customWidth="1"/>
    <col min="35" max="35" width="6.88671875" style="126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77734375" style="1" customWidth="1"/>
    <col min="43" max="43" width="1.77734375" style="1" customWidth="1"/>
    <col min="44" max="46" width="12.77734375" style="1" customWidth="1"/>
    <col min="47" max="47" width="7.77734375" style="1" customWidth="1"/>
    <col min="48" max="48" width="1.77734375" style="1" customWidth="1"/>
    <col min="49" max="16384" width="9.109375" style="1"/>
  </cols>
  <sheetData>
    <row r="1" spans="1:49" s="156" customFormat="1" ht="18" customHeight="1" x14ac:dyDescent="0.35">
      <c r="A1" s="245" t="s">
        <v>189</v>
      </c>
      <c r="B1" s="245"/>
      <c r="C1" s="245"/>
      <c r="D1" s="245"/>
      <c r="E1" s="245"/>
      <c r="F1" s="245"/>
      <c r="G1" s="123"/>
      <c r="H1" s="245" t="s">
        <v>190</v>
      </c>
      <c r="I1" s="245"/>
      <c r="J1" s="245"/>
      <c r="K1" s="245"/>
      <c r="L1" s="245"/>
      <c r="M1" s="245"/>
      <c r="N1" s="245" t="s">
        <v>191</v>
      </c>
      <c r="O1" s="245"/>
      <c r="P1" s="245"/>
      <c r="Q1" s="245"/>
      <c r="R1" s="245"/>
      <c r="S1" s="245"/>
      <c r="T1" s="245" t="s">
        <v>181</v>
      </c>
      <c r="U1" s="245"/>
      <c r="V1" s="245"/>
      <c r="W1" s="245"/>
      <c r="X1" s="245"/>
      <c r="Y1" s="245"/>
      <c r="Z1" s="245"/>
      <c r="AA1" s="245"/>
      <c r="AB1" s="245"/>
      <c r="AC1" s="239" t="s">
        <v>186</v>
      </c>
      <c r="AD1" s="239"/>
      <c r="AE1" s="239"/>
      <c r="AF1" s="239"/>
      <c r="AG1" s="239"/>
      <c r="AH1" s="239"/>
      <c r="AI1" s="239"/>
      <c r="AJ1" s="240" t="s">
        <v>194</v>
      </c>
      <c r="AK1" s="241"/>
      <c r="AL1" s="241"/>
      <c r="AM1" s="241"/>
      <c r="AN1" s="241"/>
      <c r="AO1" s="241"/>
      <c r="AP1" s="242" t="s">
        <v>184</v>
      </c>
      <c r="AQ1" s="242"/>
      <c r="AR1" s="242"/>
      <c r="AS1" s="242"/>
      <c r="AT1" s="242"/>
      <c r="AU1" s="242"/>
      <c r="AV1" s="242"/>
    </row>
    <row r="2" spans="1:49" s="126" customFormat="1" ht="18" customHeight="1" thickBot="1" x14ac:dyDescent="0.4">
      <c r="A2" s="247"/>
      <c r="B2" s="247"/>
      <c r="C2" s="247"/>
      <c r="D2" s="247"/>
      <c r="E2" s="247"/>
      <c r="F2" s="247"/>
      <c r="G2" s="124"/>
      <c r="H2" s="57"/>
      <c r="I2" s="57"/>
      <c r="J2" s="57"/>
      <c r="K2" s="57"/>
      <c r="L2" s="157" t="s">
        <v>173</v>
      </c>
      <c r="M2" s="158"/>
      <c r="N2" s="159" t="s">
        <v>0</v>
      </c>
      <c r="O2" s="160" t="s">
        <v>1</v>
      </c>
      <c r="P2" s="161" t="s">
        <v>2</v>
      </c>
      <c r="Q2" s="161" t="s">
        <v>3</v>
      </c>
      <c r="R2" s="162"/>
      <c r="S2" s="162"/>
      <c r="T2" s="245" t="s">
        <v>4</v>
      </c>
      <c r="U2" s="245"/>
      <c r="V2" s="245"/>
      <c r="W2" s="245"/>
      <c r="X2" s="245"/>
      <c r="Y2" s="245"/>
      <c r="Z2" s="245"/>
      <c r="AA2" s="245"/>
      <c r="AB2" s="245"/>
      <c r="AC2" s="187"/>
      <c r="AD2" s="188"/>
      <c r="AE2" s="246"/>
      <c r="AF2" s="246"/>
      <c r="AG2" s="246"/>
      <c r="AH2" s="188"/>
      <c r="AI2" s="189"/>
      <c r="AJ2" s="163" t="s">
        <v>5</v>
      </c>
      <c r="AK2" s="57"/>
      <c r="AL2" s="57"/>
      <c r="AM2" s="164"/>
      <c r="AN2" s="164"/>
      <c r="AO2" s="164"/>
      <c r="AP2" s="57"/>
      <c r="AQ2" s="57"/>
      <c r="AR2" s="165" t="s">
        <v>163</v>
      </c>
      <c r="AS2" s="166"/>
      <c r="AT2" s="166"/>
      <c r="AU2" s="167"/>
      <c r="AV2" s="167"/>
    </row>
    <row r="3" spans="1:49" s="126" customFormat="1" ht="18" customHeight="1" thickTop="1" x14ac:dyDescent="0.3">
      <c r="A3" s="168" t="s">
        <v>6</v>
      </c>
      <c r="C3" s="169"/>
      <c r="D3" s="170" t="s">
        <v>7</v>
      </c>
      <c r="E3" s="170" t="s">
        <v>8</v>
      </c>
      <c r="F3" s="170" t="s">
        <v>9</v>
      </c>
      <c r="G3" s="125"/>
      <c r="H3" s="171"/>
      <c r="I3" s="172"/>
      <c r="J3" s="173" t="s">
        <v>10</v>
      </c>
      <c r="K3" s="173" t="s">
        <v>11</v>
      </c>
      <c r="L3" s="173" t="s">
        <v>12</v>
      </c>
      <c r="M3" s="174" t="s">
        <v>12</v>
      </c>
      <c r="N3" s="175"/>
      <c r="O3" s="57"/>
      <c r="P3" s="57"/>
      <c r="Q3" s="57"/>
      <c r="S3" s="176"/>
      <c r="T3" s="243" t="s">
        <v>164</v>
      </c>
      <c r="U3" s="243"/>
      <c r="V3" s="243"/>
      <c r="W3" s="243"/>
      <c r="X3" s="243"/>
      <c r="Y3" s="243"/>
      <c r="Z3" s="243"/>
      <c r="AA3" s="243"/>
      <c r="AB3" s="243"/>
      <c r="AC3" s="187"/>
      <c r="AD3" s="188"/>
      <c r="AE3" s="188"/>
      <c r="AF3" s="188"/>
      <c r="AG3" s="188"/>
      <c r="AH3" s="188"/>
      <c r="AI3" s="189"/>
      <c r="AJ3" s="57"/>
      <c r="AK3" s="173"/>
      <c r="AL3" s="173" t="s">
        <v>165</v>
      </c>
      <c r="AM3" s="57"/>
      <c r="AN3" s="57"/>
      <c r="AO3" s="57"/>
      <c r="AP3" s="177"/>
      <c r="AQ3" s="57"/>
      <c r="AR3" s="178" t="s">
        <v>168</v>
      </c>
      <c r="AS3" s="178" t="s">
        <v>3</v>
      </c>
      <c r="AT3" s="178" t="s">
        <v>13</v>
      </c>
      <c r="AU3" s="167"/>
      <c r="AV3" s="167"/>
    </row>
    <row r="4" spans="1:49" ht="18.600000000000001" customHeight="1" outlineLevel="1" x14ac:dyDescent="0.3">
      <c r="A4" s="13" t="s">
        <v>14</v>
      </c>
      <c r="B4" s="151"/>
      <c r="C4" s="152"/>
      <c r="D4" s="153"/>
      <c r="E4" s="153"/>
      <c r="F4" s="154"/>
      <c r="H4" s="14"/>
      <c r="I4" s="155"/>
      <c r="J4" s="18" t="s">
        <v>15</v>
      </c>
      <c r="K4" s="18" t="s">
        <v>16</v>
      </c>
      <c r="L4" s="18" t="s">
        <v>17</v>
      </c>
      <c r="M4" s="89" t="s">
        <v>17</v>
      </c>
      <c r="N4" s="96" t="s">
        <v>18</v>
      </c>
      <c r="O4" s="75" t="s">
        <v>157</v>
      </c>
      <c r="P4" s="201"/>
      <c r="Q4" s="201"/>
      <c r="T4" s="250" t="s">
        <v>19</v>
      </c>
      <c r="U4" s="250"/>
      <c r="V4" s="250"/>
      <c r="W4" s="250"/>
      <c r="X4" s="250"/>
      <c r="Y4" s="250"/>
      <c r="Z4" s="250"/>
      <c r="AA4" s="250"/>
      <c r="AB4" s="250"/>
      <c r="AC4" s="190" t="s">
        <v>20</v>
      </c>
      <c r="AD4" s="188"/>
      <c r="AE4" s="191" t="s">
        <v>21</v>
      </c>
      <c r="AF4" s="191" t="s">
        <v>22</v>
      </c>
      <c r="AG4" s="191" t="s">
        <v>23</v>
      </c>
      <c r="AH4" s="191" t="s">
        <v>8</v>
      </c>
      <c r="AI4" s="189"/>
      <c r="AJ4" s="14"/>
      <c r="AK4" s="42" t="s">
        <v>156</v>
      </c>
      <c r="AL4" s="42" t="s">
        <v>166</v>
      </c>
      <c r="AM4" s="43" t="s">
        <v>24</v>
      </c>
      <c r="AN4" s="43" t="s">
        <v>24</v>
      </c>
      <c r="AO4" s="14"/>
      <c r="AP4" s="15" t="s">
        <v>25</v>
      </c>
      <c r="AQ4" s="14"/>
      <c r="AR4" s="63">
        <v>87</v>
      </c>
      <c r="AS4" s="63">
        <v>2</v>
      </c>
      <c r="AT4" s="82">
        <f>AR4+AS4</f>
        <v>89</v>
      </c>
      <c r="AU4" s="15"/>
      <c r="AV4" s="15"/>
    </row>
    <row r="5" spans="1:49" ht="18" customHeight="1" outlineLevel="1" x14ac:dyDescent="0.3">
      <c r="A5" s="13"/>
      <c r="B5" s="79" t="s">
        <v>192</v>
      </c>
      <c r="C5" s="100"/>
      <c r="D5" s="65">
        <v>2321</v>
      </c>
      <c r="E5" s="65">
        <v>33255.5</v>
      </c>
      <c r="F5" s="110">
        <f t="shared" ref="F5:F11" si="0">E5/15</f>
        <v>2217.0333333333333</v>
      </c>
      <c r="G5" s="127"/>
      <c r="H5" s="16" t="s">
        <v>26</v>
      </c>
      <c r="I5" s="14"/>
      <c r="J5" s="20"/>
      <c r="K5" s="20"/>
      <c r="L5" s="18" t="s">
        <v>171</v>
      </c>
      <c r="M5" s="89" t="s">
        <v>172</v>
      </c>
      <c r="N5" s="96" t="s">
        <v>27</v>
      </c>
      <c r="O5" s="75" t="s">
        <v>28</v>
      </c>
      <c r="P5" s="201">
        <v>1</v>
      </c>
      <c r="Q5" s="201"/>
      <c r="R5" s="2"/>
      <c r="T5" s="14"/>
      <c r="U5" s="14"/>
      <c r="V5" s="14"/>
      <c r="W5" s="33" t="s">
        <v>29</v>
      </c>
      <c r="X5" s="33"/>
      <c r="Y5" s="33"/>
      <c r="Z5" s="33"/>
      <c r="AA5" s="33"/>
      <c r="AB5" s="14"/>
      <c r="AC5" s="187"/>
      <c r="AD5" s="188" t="s">
        <v>30</v>
      </c>
      <c r="AE5" s="192">
        <v>353</v>
      </c>
      <c r="AF5" s="192">
        <v>460</v>
      </c>
      <c r="AG5" s="193">
        <f>AE5+AF5</f>
        <v>813</v>
      </c>
      <c r="AH5" s="193">
        <v>3822</v>
      </c>
      <c r="AI5" s="189"/>
      <c r="AJ5" s="14"/>
      <c r="AK5" s="18" t="s">
        <v>31</v>
      </c>
      <c r="AL5" s="18" t="s">
        <v>147</v>
      </c>
      <c r="AM5" s="18" t="s">
        <v>32</v>
      </c>
      <c r="AN5" s="18" t="s">
        <v>33</v>
      </c>
      <c r="AO5" s="14"/>
      <c r="AP5" s="13" t="s">
        <v>34</v>
      </c>
      <c r="AQ5" s="14"/>
      <c r="AR5" s="63">
        <v>114</v>
      </c>
      <c r="AS5" s="63">
        <v>2</v>
      </c>
      <c r="AT5" s="66">
        <f t="shared" ref="AT5:AT15" si="1">AR5+AS5</f>
        <v>116</v>
      </c>
      <c r="AU5" s="15"/>
      <c r="AV5" s="15"/>
    </row>
    <row r="6" spans="1:49" ht="18" customHeight="1" outlineLevel="1" x14ac:dyDescent="0.3">
      <c r="A6" s="13"/>
      <c r="B6" s="79" t="s">
        <v>35</v>
      </c>
      <c r="C6" s="100"/>
      <c r="D6" s="65">
        <v>782</v>
      </c>
      <c r="E6" s="65">
        <v>11292.5</v>
      </c>
      <c r="F6" s="110">
        <f t="shared" si="0"/>
        <v>752.83333333333337</v>
      </c>
      <c r="G6" s="127"/>
      <c r="H6" s="14"/>
      <c r="I6" s="75" t="s">
        <v>21</v>
      </c>
      <c r="J6" s="65">
        <v>48</v>
      </c>
      <c r="K6" s="65">
        <v>31</v>
      </c>
      <c r="L6" s="65">
        <v>18</v>
      </c>
      <c r="M6" s="134">
        <v>3</v>
      </c>
      <c r="N6" s="96" t="s">
        <v>36</v>
      </c>
      <c r="O6" s="75" t="s">
        <v>37</v>
      </c>
      <c r="P6" s="201"/>
      <c r="Q6" s="201"/>
      <c r="R6" s="2"/>
      <c r="T6" s="14"/>
      <c r="U6" s="14"/>
      <c r="V6" s="14"/>
      <c r="W6" s="20"/>
      <c r="X6" s="149"/>
      <c r="Y6" s="18"/>
      <c r="Z6" s="18"/>
      <c r="AA6" s="33"/>
      <c r="AB6" s="15"/>
      <c r="AC6" s="187"/>
      <c r="AD6" s="188" t="s">
        <v>38</v>
      </c>
      <c r="AE6" s="192">
        <v>74</v>
      </c>
      <c r="AF6" s="192">
        <v>243</v>
      </c>
      <c r="AG6" s="193">
        <f>AE6+AF6</f>
        <v>317</v>
      </c>
      <c r="AH6" s="193">
        <v>1943</v>
      </c>
      <c r="AI6" s="189"/>
      <c r="AJ6" s="18" t="s">
        <v>39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40</v>
      </c>
      <c r="AQ6" s="14"/>
      <c r="AR6" s="63">
        <v>122</v>
      </c>
      <c r="AS6" s="63">
        <v>5</v>
      </c>
      <c r="AT6" s="66">
        <f t="shared" si="1"/>
        <v>127</v>
      </c>
      <c r="AU6" s="15"/>
      <c r="AV6" s="15"/>
      <c r="AW6" s="11"/>
    </row>
    <row r="7" spans="1:49" ht="18" customHeight="1" outlineLevel="1" x14ac:dyDescent="0.3">
      <c r="A7" s="14"/>
      <c r="B7" s="59" t="s">
        <v>13</v>
      </c>
      <c r="C7" s="101"/>
      <c r="D7" s="66">
        <f>D5+D6</f>
        <v>3103</v>
      </c>
      <c r="E7" s="66">
        <f>E5+E6</f>
        <v>44548</v>
      </c>
      <c r="F7" s="110">
        <f t="shared" si="0"/>
        <v>2969.8666666666668</v>
      </c>
      <c r="G7" s="127"/>
      <c r="H7" s="14"/>
      <c r="I7" s="75" t="s">
        <v>22</v>
      </c>
      <c r="J7" s="65">
        <v>53</v>
      </c>
      <c r="K7" s="65">
        <v>29</v>
      </c>
      <c r="L7" s="65">
        <v>15</v>
      </c>
      <c r="M7" s="134">
        <v>3</v>
      </c>
      <c r="N7" s="96" t="s">
        <v>41</v>
      </c>
      <c r="O7" s="75" t="s">
        <v>42</v>
      </c>
      <c r="P7" s="201">
        <v>200</v>
      </c>
      <c r="Q7" s="201"/>
      <c r="R7" s="2"/>
      <c r="T7" s="14"/>
      <c r="U7" s="14"/>
      <c r="V7" s="14"/>
      <c r="W7" s="18" t="s">
        <v>43</v>
      </c>
      <c r="X7" s="149"/>
      <c r="Y7" s="18" t="s">
        <v>44</v>
      </c>
      <c r="Z7" s="18"/>
      <c r="AA7" s="33" t="s">
        <v>170</v>
      </c>
      <c r="AB7" s="34" t="s">
        <v>23</v>
      </c>
      <c r="AC7" s="187"/>
      <c r="AD7" s="200" t="s">
        <v>13</v>
      </c>
      <c r="AE7" s="193">
        <f>SUM(AE5:AE6)</f>
        <v>427</v>
      </c>
      <c r="AF7" s="193">
        <f>SUM(AF5:AF6)</f>
        <v>703</v>
      </c>
      <c r="AG7" s="193">
        <f>SUM(AE7:AF7)</f>
        <v>1130</v>
      </c>
      <c r="AH7" s="193">
        <f>SUM(AH5:AH6)</f>
        <v>5765</v>
      </c>
      <c r="AI7" s="189"/>
      <c r="AJ7" s="75" t="s">
        <v>45</v>
      </c>
      <c r="AK7" s="65">
        <v>113</v>
      </c>
      <c r="AL7" s="65">
        <v>104</v>
      </c>
      <c r="AM7" s="65">
        <v>104</v>
      </c>
      <c r="AN7" s="183">
        <v>104</v>
      </c>
      <c r="AO7" s="14"/>
      <c r="AP7" s="13" t="s">
        <v>46</v>
      </c>
      <c r="AQ7" s="14"/>
      <c r="AR7" s="63">
        <v>49</v>
      </c>
      <c r="AS7" s="63">
        <v>2</v>
      </c>
      <c r="AT7" s="66">
        <f t="shared" si="1"/>
        <v>51</v>
      </c>
      <c r="AU7" s="15"/>
      <c r="AV7" s="15"/>
    </row>
    <row r="8" spans="1:49" ht="18" customHeight="1" outlineLevel="1" x14ac:dyDescent="0.3">
      <c r="A8" s="13" t="s">
        <v>47</v>
      </c>
      <c r="B8" s="13"/>
      <c r="C8" s="8"/>
      <c r="D8" s="147"/>
      <c r="E8" s="147"/>
      <c r="F8" s="148"/>
      <c r="G8" s="128"/>
      <c r="H8" s="14"/>
      <c r="I8" s="75" t="s">
        <v>48</v>
      </c>
      <c r="J8" s="65">
        <v>71</v>
      </c>
      <c r="K8" s="65">
        <v>46</v>
      </c>
      <c r="L8" s="65">
        <v>24</v>
      </c>
      <c r="M8" s="134">
        <v>4</v>
      </c>
      <c r="N8" s="54">
        <v>10</v>
      </c>
      <c r="O8" s="75" t="s">
        <v>49</v>
      </c>
      <c r="P8" s="201"/>
      <c r="Q8" s="201"/>
      <c r="T8" s="14"/>
      <c r="U8" s="14"/>
      <c r="V8" s="14"/>
      <c r="W8" s="14"/>
      <c r="X8" s="14"/>
      <c r="Y8" s="14"/>
      <c r="Z8" s="14"/>
      <c r="AA8" s="14"/>
      <c r="AB8" s="14"/>
      <c r="AC8" s="190"/>
      <c r="AD8" s="200"/>
      <c r="AE8" s="192"/>
      <c r="AF8" s="192"/>
      <c r="AG8" s="192"/>
      <c r="AH8" s="192"/>
      <c r="AI8" s="189"/>
      <c r="AJ8" s="75" t="s">
        <v>50</v>
      </c>
      <c r="AK8" s="65">
        <v>64</v>
      </c>
      <c r="AL8" s="65">
        <v>59</v>
      </c>
      <c r="AM8" s="65">
        <v>59</v>
      </c>
      <c r="AN8" s="183">
        <v>59</v>
      </c>
      <c r="AO8" s="14"/>
      <c r="AP8" s="13" t="s">
        <v>159</v>
      </c>
      <c r="AQ8" s="14"/>
      <c r="AR8" s="63">
        <v>16</v>
      </c>
      <c r="AS8" s="63">
        <v>1</v>
      </c>
      <c r="AT8" s="66">
        <f t="shared" si="1"/>
        <v>17</v>
      </c>
      <c r="AU8" s="15"/>
      <c r="AV8" s="15"/>
    </row>
    <row r="9" spans="1:49" ht="18" customHeight="1" outlineLevel="1" x14ac:dyDescent="0.3">
      <c r="A9" s="13"/>
      <c r="B9" s="79" t="s">
        <v>192</v>
      </c>
      <c r="C9" s="100"/>
      <c r="D9" s="65">
        <v>654</v>
      </c>
      <c r="E9" s="65">
        <v>4085.5</v>
      </c>
      <c r="F9" s="110">
        <f t="shared" si="0"/>
        <v>272.36666666666667</v>
      </c>
      <c r="G9" s="127"/>
      <c r="H9" s="22"/>
      <c r="I9" s="179" t="s">
        <v>13</v>
      </c>
      <c r="J9" s="70">
        <f>J6+J7</f>
        <v>101</v>
      </c>
      <c r="K9" s="70">
        <f>K6+K7</f>
        <v>60</v>
      </c>
      <c r="L9" s="70">
        <f t="shared" ref="L9:M9" si="2">L6+L7</f>
        <v>33</v>
      </c>
      <c r="M9" s="135">
        <f t="shared" si="2"/>
        <v>6</v>
      </c>
      <c r="N9" s="54">
        <v>11</v>
      </c>
      <c r="O9" s="75" t="s">
        <v>51</v>
      </c>
      <c r="P9" s="201">
        <v>88</v>
      </c>
      <c r="Q9" s="201"/>
      <c r="R9" s="2"/>
      <c r="T9" s="14"/>
      <c r="U9" s="14"/>
      <c r="V9" s="75" t="s">
        <v>52</v>
      </c>
      <c r="W9" s="65">
        <v>180</v>
      </c>
      <c r="X9" s="65"/>
      <c r="Y9" s="65">
        <v>116</v>
      </c>
      <c r="Z9" s="65"/>
      <c r="AA9" s="253">
        <v>22</v>
      </c>
      <c r="AB9" s="66">
        <f>SUM(W9:AA9)</f>
        <v>318</v>
      </c>
      <c r="AC9" s="190" t="s">
        <v>33</v>
      </c>
      <c r="AD9" s="200"/>
      <c r="AE9" s="192"/>
      <c r="AF9" s="192"/>
      <c r="AG9" s="191" t="s">
        <v>7</v>
      </c>
      <c r="AH9" s="191" t="s">
        <v>53</v>
      </c>
      <c r="AI9" s="189"/>
      <c r="AJ9" s="75" t="s">
        <v>54</v>
      </c>
      <c r="AK9" s="65">
        <v>48</v>
      </c>
      <c r="AL9" s="65">
        <v>39</v>
      </c>
      <c r="AM9" s="65">
        <v>39</v>
      </c>
      <c r="AN9" s="183">
        <v>39</v>
      </c>
      <c r="AO9" s="14"/>
      <c r="AP9" s="13" t="s">
        <v>55</v>
      </c>
      <c r="AQ9" s="14"/>
      <c r="AR9" s="63">
        <v>4</v>
      </c>
      <c r="AS9" s="63"/>
      <c r="AT9" s="66">
        <f t="shared" si="1"/>
        <v>4</v>
      </c>
      <c r="AU9" s="15"/>
      <c r="AV9" s="15"/>
    </row>
    <row r="10" spans="1:49" ht="18" customHeight="1" outlineLevel="1" x14ac:dyDescent="0.3">
      <c r="A10" s="15"/>
      <c r="B10" s="79" t="s">
        <v>35</v>
      </c>
      <c r="C10" s="100"/>
      <c r="D10" s="65">
        <v>96</v>
      </c>
      <c r="E10" s="65">
        <v>720.5</v>
      </c>
      <c r="F10" s="110">
        <f t="shared" si="0"/>
        <v>48.033333333333331</v>
      </c>
      <c r="G10" s="127"/>
      <c r="H10" s="14"/>
      <c r="I10" s="14" t="s">
        <v>56</v>
      </c>
      <c r="J10" s="54"/>
      <c r="K10" s="136">
        <f>K9/J9</f>
        <v>0.59405940594059403</v>
      </c>
      <c r="L10" s="136">
        <f>L9/$K9</f>
        <v>0.55000000000000004</v>
      </c>
      <c r="M10" s="136">
        <f>M9/$K9</f>
        <v>0.1</v>
      </c>
      <c r="N10" s="54">
        <v>13</v>
      </c>
      <c r="O10" s="75" t="s">
        <v>57</v>
      </c>
      <c r="P10" s="201">
        <v>263</v>
      </c>
      <c r="Q10" s="201">
        <v>181</v>
      </c>
      <c r="R10" s="2"/>
      <c r="T10" s="14"/>
      <c r="U10" s="14"/>
      <c r="V10" s="75" t="s">
        <v>58</v>
      </c>
      <c r="W10" s="65">
        <v>83</v>
      </c>
      <c r="X10" s="65"/>
      <c r="Y10" s="65">
        <v>33</v>
      </c>
      <c r="Z10" s="65"/>
      <c r="AA10" s="253">
        <v>10</v>
      </c>
      <c r="AB10" s="66">
        <f>SUM(W10:AA10)</f>
        <v>126</v>
      </c>
      <c r="AC10" s="187"/>
      <c r="AD10" s="188" t="s">
        <v>59</v>
      </c>
      <c r="AE10" s="192"/>
      <c r="AF10" s="192"/>
      <c r="AG10" s="192">
        <v>78</v>
      </c>
      <c r="AH10" s="194">
        <v>30.4</v>
      </c>
      <c r="AI10" s="189"/>
      <c r="AJ10" s="75" t="s">
        <v>60</v>
      </c>
      <c r="AK10" s="65">
        <v>4</v>
      </c>
      <c r="AL10" s="65">
        <v>3</v>
      </c>
      <c r="AM10" s="65">
        <v>3</v>
      </c>
      <c r="AN10" s="183">
        <v>3</v>
      </c>
      <c r="AO10" s="14"/>
      <c r="AP10" s="13" t="s">
        <v>61</v>
      </c>
      <c r="AQ10" s="14"/>
      <c r="AR10" s="63">
        <v>9</v>
      </c>
      <c r="AS10" s="63"/>
      <c r="AT10" s="66">
        <f t="shared" si="1"/>
        <v>9</v>
      </c>
      <c r="AU10" s="53"/>
      <c r="AV10" s="15"/>
    </row>
    <row r="11" spans="1:49" ht="18" customHeight="1" outlineLevel="1" thickBot="1" x14ac:dyDescent="0.35">
      <c r="A11" s="14"/>
      <c r="B11" s="103" t="s">
        <v>13</v>
      </c>
      <c r="C11" s="104"/>
      <c r="D11" s="82">
        <f>D9+D10</f>
        <v>750</v>
      </c>
      <c r="E11" s="82">
        <f>E9+E10</f>
        <v>4806</v>
      </c>
      <c r="F11" s="112">
        <f t="shared" si="0"/>
        <v>320.39999999999998</v>
      </c>
      <c r="G11" s="127"/>
      <c r="H11" s="14"/>
      <c r="I11" s="133"/>
      <c r="J11" s="133"/>
      <c r="K11" s="133"/>
      <c r="L11" s="133"/>
      <c r="M11" s="139"/>
      <c r="N11" s="54">
        <v>14</v>
      </c>
      <c r="O11" s="75" t="s">
        <v>174</v>
      </c>
      <c r="P11" s="201"/>
      <c r="Q11" s="201"/>
      <c r="T11" s="14"/>
      <c r="U11" s="14"/>
      <c r="V11" s="14"/>
      <c r="W11" s="68"/>
      <c r="X11" s="68"/>
      <c r="Y11" s="68"/>
      <c r="Z11" s="68"/>
      <c r="AA11" s="68"/>
      <c r="AB11" s="254"/>
      <c r="AC11" s="187"/>
      <c r="AD11" s="188" t="s">
        <v>62</v>
      </c>
      <c r="AE11" s="192"/>
      <c r="AF11" s="195"/>
      <c r="AG11" s="192">
        <v>63</v>
      </c>
      <c r="AH11" s="194">
        <v>21.7</v>
      </c>
      <c r="AI11" s="189"/>
      <c r="AJ11" s="78" t="s">
        <v>63</v>
      </c>
      <c r="AK11" s="67">
        <f>SUM(AK7:AK10)</f>
        <v>229</v>
      </c>
      <c r="AL11" s="67">
        <f>SUM(AL7:AL10)</f>
        <v>205</v>
      </c>
      <c r="AM11" s="67">
        <f>SUM(AM7:AM10)</f>
        <v>205</v>
      </c>
      <c r="AN11" s="184">
        <f>SUM(AN7:AN10)</f>
        <v>205</v>
      </c>
      <c r="AO11" s="14"/>
      <c r="AP11" s="13" t="s">
        <v>64</v>
      </c>
      <c r="AQ11" s="14"/>
      <c r="AR11" s="63">
        <v>7</v>
      </c>
      <c r="AS11" s="63"/>
      <c r="AT11" s="66">
        <f t="shared" si="1"/>
        <v>7</v>
      </c>
      <c r="AU11" s="28"/>
      <c r="AV11" s="14"/>
    </row>
    <row r="12" spans="1:49" ht="18" customHeight="1" outlineLevel="1" thickBot="1" x14ac:dyDescent="0.35">
      <c r="A12" s="105" t="s">
        <v>167</v>
      </c>
      <c r="B12" s="106"/>
      <c r="C12" s="109"/>
      <c r="D12" s="113">
        <f>D7+D11</f>
        <v>3853</v>
      </c>
      <c r="E12" s="113">
        <f>E7+E11</f>
        <v>49354</v>
      </c>
      <c r="F12" s="114">
        <f>F7+F11</f>
        <v>3290.2666666666669</v>
      </c>
      <c r="G12" s="129"/>
      <c r="H12" s="16" t="s">
        <v>65</v>
      </c>
      <c r="I12" s="15"/>
      <c r="J12" s="137"/>
      <c r="K12" s="138"/>
      <c r="L12" s="137"/>
      <c r="M12" s="139"/>
      <c r="N12" s="54">
        <v>15</v>
      </c>
      <c r="O12" s="75" t="s">
        <v>66</v>
      </c>
      <c r="P12" s="201"/>
      <c r="Q12" s="201"/>
      <c r="R12" s="2"/>
      <c r="T12" s="14"/>
      <c r="U12" s="79" t="s">
        <v>67</v>
      </c>
      <c r="V12" s="80"/>
      <c r="W12" s="65">
        <v>0</v>
      </c>
      <c r="X12" s="65"/>
      <c r="Y12" s="65">
        <v>0</v>
      </c>
      <c r="Z12" s="65"/>
      <c r="AA12" s="253">
        <v>0</v>
      </c>
      <c r="AB12" s="66">
        <f>SUM(W12:AA12)</f>
        <v>0</v>
      </c>
      <c r="AC12" s="187"/>
      <c r="AD12" s="188" t="s">
        <v>68</v>
      </c>
      <c r="AE12" s="192"/>
      <c r="AF12" s="195"/>
      <c r="AG12" s="192">
        <v>26</v>
      </c>
      <c r="AH12" s="194">
        <v>6.8</v>
      </c>
      <c r="AI12" s="189"/>
      <c r="AJ12" s="16"/>
      <c r="AK12" s="14"/>
      <c r="AL12" s="14"/>
      <c r="AM12" s="14"/>
      <c r="AN12" s="85"/>
      <c r="AO12" s="14"/>
      <c r="AP12" s="14" t="s">
        <v>69</v>
      </c>
      <c r="AQ12" s="14"/>
      <c r="AR12" s="63">
        <v>2</v>
      </c>
      <c r="AS12" s="63"/>
      <c r="AT12" s="66">
        <f t="shared" si="1"/>
        <v>2</v>
      </c>
      <c r="AU12" s="28"/>
      <c r="AV12" s="14"/>
    </row>
    <row r="13" spans="1:49" ht="18" customHeight="1" outlineLevel="1" x14ac:dyDescent="0.3">
      <c r="B13" s="3"/>
      <c r="C13" s="5"/>
      <c r="D13" s="69"/>
      <c r="E13" s="69"/>
      <c r="F13" s="115"/>
      <c r="G13" s="127"/>
      <c r="H13" s="16"/>
      <c r="I13" s="75" t="s">
        <v>21</v>
      </c>
      <c r="J13" s="65">
        <v>155</v>
      </c>
      <c r="K13" s="65">
        <v>110</v>
      </c>
      <c r="L13" s="65">
        <v>65</v>
      </c>
      <c r="M13" s="134">
        <v>18</v>
      </c>
      <c r="N13" s="54">
        <v>16</v>
      </c>
      <c r="O13" s="75" t="s">
        <v>70</v>
      </c>
      <c r="P13" s="201">
        <v>5</v>
      </c>
      <c r="Q13" s="201"/>
      <c r="R13" s="2"/>
      <c r="T13" s="14"/>
      <c r="U13" s="59" t="s">
        <v>148</v>
      </c>
      <c r="V13" s="80"/>
      <c r="W13" s="65">
        <v>10</v>
      </c>
      <c r="X13" s="65"/>
      <c r="Y13" s="65">
        <v>5</v>
      </c>
      <c r="Z13" s="65"/>
      <c r="AA13" s="253">
        <v>1</v>
      </c>
      <c r="AB13" s="66">
        <f>SUM(W13:AA13)</f>
        <v>16</v>
      </c>
      <c r="AC13" s="187"/>
      <c r="AD13" s="188" t="s">
        <v>169</v>
      </c>
      <c r="AE13" s="192"/>
      <c r="AF13" s="195"/>
      <c r="AG13" s="192">
        <v>0</v>
      </c>
      <c r="AH13" s="194">
        <v>0</v>
      </c>
      <c r="AI13" s="189"/>
      <c r="AJ13" s="38" t="s">
        <v>71</v>
      </c>
      <c r="AK13" s="14"/>
      <c r="AL13" s="14"/>
      <c r="AM13" s="44" t="s">
        <v>72</v>
      </c>
      <c r="AN13" s="85"/>
      <c r="AO13" s="14"/>
      <c r="AP13" s="14" t="s">
        <v>161</v>
      </c>
      <c r="AQ13" s="14"/>
      <c r="AR13" s="63">
        <v>5</v>
      </c>
      <c r="AS13" s="63"/>
      <c r="AT13" s="66">
        <f t="shared" si="1"/>
        <v>5</v>
      </c>
      <c r="AU13" s="14"/>
      <c r="AV13" s="14"/>
    </row>
    <row r="14" spans="1:49" ht="18" customHeight="1" outlineLevel="1" x14ac:dyDescent="0.3">
      <c r="A14" s="17" t="s">
        <v>73</v>
      </c>
      <c r="B14" s="14"/>
      <c r="C14" s="4"/>
      <c r="D14" s="116" t="s">
        <v>7</v>
      </c>
      <c r="E14" s="116" t="s">
        <v>8</v>
      </c>
      <c r="F14" s="117" t="s">
        <v>9</v>
      </c>
      <c r="G14" s="130"/>
      <c r="H14" s="14"/>
      <c r="I14" s="75" t="s">
        <v>22</v>
      </c>
      <c r="J14" s="65">
        <v>244</v>
      </c>
      <c r="K14" s="65">
        <v>158</v>
      </c>
      <c r="L14" s="65">
        <v>66</v>
      </c>
      <c r="M14" s="134">
        <v>22</v>
      </c>
      <c r="N14" s="54">
        <v>19</v>
      </c>
      <c r="O14" s="75" t="s">
        <v>74</v>
      </c>
      <c r="P14" s="201"/>
      <c r="Q14" s="201">
        <v>4</v>
      </c>
      <c r="T14" s="14"/>
      <c r="U14" s="59" t="s">
        <v>149</v>
      </c>
      <c r="V14" s="80"/>
      <c r="W14" s="65">
        <v>1</v>
      </c>
      <c r="X14" s="65"/>
      <c r="Y14" s="65">
        <v>0</v>
      </c>
      <c r="Z14" s="65"/>
      <c r="AA14" s="253">
        <v>0</v>
      </c>
      <c r="AB14" s="66">
        <f t="shared" ref="AB14:AB19" si="3">SUM(W14:AA14)</f>
        <v>1</v>
      </c>
      <c r="AC14" s="187"/>
      <c r="AD14" s="188"/>
      <c r="AE14" s="192"/>
      <c r="AF14" s="188"/>
      <c r="AG14" s="188"/>
      <c r="AH14" s="188"/>
      <c r="AI14" s="189"/>
      <c r="AJ14" s="38" t="s">
        <v>75</v>
      </c>
      <c r="AK14" s="14"/>
      <c r="AL14" s="44" t="s">
        <v>76</v>
      </c>
      <c r="AM14" s="14"/>
      <c r="AN14" s="85"/>
      <c r="AO14" s="14"/>
      <c r="AP14" s="14" t="s">
        <v>162</v>
      </c>
      <c r="AQ14" s="14"/>
      <c r="AR14" s="84">
        <v>1</v>
      </c>
      <c r="AS14" s="84"/>
      <c r="AT14" s="66">
        <f t="shared" si="1"/>
        <v>1</v>
      </c>
      <c r="AU14" s="14"/>
      <c r="AV14" s="14"/>
    </row>
    <row r="15" spans="1:49" ht="18" customHeight="1" outlineLevel="1" x14ac:dyDescent="0.3">
      <c r="A15" s="13" t="s">
        <v>39</v>
      </c>
      <c r="B15" s="14"/>
      <c r="C15" s="5"/>
      <c r="D15" s="68"/>
      <c r="E15" s="68"/>
      <c r="F15" s="111"/>
      <c r="G15" s="128"/>
      <c r="H15" s="14"/>
      <c r="I15" s="75" t="s">
        <v>48</v>
      </c>
      <c r="J15" s="65">
        <v>303</v>
      </c>
      <c r="K15" s="65">
        <v>204</v>
      </c>
      <c r="L15" s="65">
        <v>96</v>
      </c>
      <c r="M15" s="134">
        <v>37</v>
      </c>
      <c r="N15" s="54">
        <v>23</v>
      </c>
      <c r="O15" s="75" t="s">
        <v>77</v>
      </c>
      <c r="P15" s="201">
        <v>85</v>
      </c>
      <c r="Q15" s="201">
        <v>32</v>
      </c>
      <c r="R15" s="2"/>
      <c r="T15" s="14"/>
      <c r="U15" s="59" t="s">
        <v>150</v>
      </c>
      <c r="V15" s="80"/>
      <c r="W15" s="65">
        <v>7</v>
      </c>
      <c r="X15" s="65"/>
      <c r="Y15" s="65">
        <v>6</v>
      </c>
      <c r="Z15" s="65"/>
      <c r="AA15" s="253">
        <v>0</v>
      </c>
      <c r="AB15" s="66">
        <f t="shared" si="3"/>
        <v>13</v>
      </c>
      <c r="AC15" s="187"/>
      <c r="AD15" s="188"/>
      <c r="AE15" s="192"/>
      <c r="AF15" s="188"/>
      <c r="AG15" s="188"/>
      <c r="AH15" s="188"/>
      <c r="AI15" s="189"/>
      <c r="AJ15" s="14"/>
      <c r="AK15" s="14"/>
      <c r="AL15" s="14"/>
      <c r="AM15" s="14"/>
      <c r="AN15" s="85"/>
      <c r="AO15" s="14"/>
      <c r="AP15" s="14" t="s">
        <v>160</v>
      </c>
      <c r="AQ15" s="14"/>
      <c r="AR15" s="63">
        <v>2</v>
      </c>
      <c r="AS15" s="63"/>
      <c r="AT15" s="83">
        <f t="shared" si="1"/>
        <v>2</v>
      </c>
      <c r="AU15" s="14"/>
      <c r="AV15" s="14"/>
    </row>
    <row r="16" spans="1:49" ht="18" customHeight="1" outlineLevel="1" x14ac:dyDescent="0.3">
      <c r="A16" s="14"/>
      <c r="B16" s="79" t="s">
        <v>192</v>
      </c>
      <c r="C16" s="100"/>
      <c r="D16" s="65">
        <v>69</v>
      </c>
      <c r="E16" s="65">
        <v>809</v>
      </c>
      <c r="F16" s="110">
        <f>E16/12</f>
        <v>67.416666666666671</v>
      </c>
      <c r="G16" s="127"/>
      <c r="H16" s="14"/>
      <c r="I16" s="179" t="s">
        <v>13</v>
      </c>
      <c r="J16" s="70">
        <f>J13+J14</f>
        <v>399</v>
      </c>
      <c r="K16" s="70">
        <f>K13+K14</f>
        <v>268</v>
      </c>
      <c r="L16" s="70">
        <f t="shared" ref="L16" si="4">L13+L14</f>
        <v>131</v>
      </c>
      <c r="M16" s="135">
        <v>83</v>
      </c>
      <c r="N16" s="54">
        <v>24</v>
      </c>
      <c r="O16" s="75" t="s">
        <v>78</v>
      </c>
      <c r="P16" s="201">
        <v>46</v>
      </c>
      <c r="Q16" s="201"/>
      <c r="R16" s="2"/>
      <c r="T16" s="14"/>
      <c r="U16" s="59" t="s">
        <v>154</v>
      </c>
      <c r="V16" s="80"/>
      <c r="W16" s="65">
        <v>42</v>
      </c>
      <c r="X16" s="65"/>
      <c r="Y16" s="65">
        <v>18</v>
      </c>
      <c r="Z16" s="65"/>
      <c r="AA16" s="253">
        <v>2</v>
      </c>
      <c r="AB16" s="66">
        <f t="shared" si="3"/>
        <v>62</v>
      </c>
      <c r="AC16" s="187"/>
      <c r="AD16" s="188"/>
      <c r="AE16" s="192"/>
      <c r="AF16" s="188"/>
      <c r="AG16" s="188"/>
      <c r="AH16" s="188"/>
      <c r="AI16" s="189"/>
      <c r="AJ16" s="14"/>
      <c r="AK16" s="18" t="s">
        <v>47</v>
      </c>
      <c r="AL16" s="18" t="s">
        <v>7</v>
      </c>
      <c r="AM16" s="18" t="s">
        <v>7</v>
      </c>
      <c r="AN16" s="86" t="s">
        <v>9</v>
      </c>
      <c r="AO16" s="14"/>
      <c r="AP16" s="180" t="s">
        <v>183</v>
      </c>
      <c r="AQ16" s="16"/>
      <c r="AR16" s="70">
        <f>SUM(AR4:AR15)</f>
        <v>418</v>
      </c>
      <c r="AS16" s="70">
        <f>SUM(AS4:AS15)</f>
        <v>12</v>
      </c>
      <c r="AT16" s="181">
        <f>SUM(AT4:AT15)</f>
        <v>430</v>
      </c>
      <c r="AU16" s="14"/>
      <c r="AV16" s="14"/>
    </row>
    <row r="17" spans="1:48" ht="18" customHeight="1" outlineLevel="1" x14ac:dyDescent="0.3">
      <c r="A17" s="14"/>
      <c r="B17" s="79" t="s">
        <v>35</v>
      </c>
      <c r="C17" s="100"/>
      <c r="D17" s="65">
        <v>10</v>
      </c>
      <c r="E17" s="65">
        <v>95.5</v>
      </c>
      <c r="F17" s="110">
        <f>E17/12</f>
        <v>7.958333333333333</v>
      </c>
      <c r="G17" s="127"/>
      <c r="H17" s="14"/>
      <c r="I17" s="14" t="s">
        <v>56</v>
      </c>
      <c r="J17" s="54"/>
      <c r="K17" s="136">
        <f>K16/J16</f>
        <v>0.67167919799498743</v>
      </c>
      <c r="L17" s="136">
        <f>L16/$K16</f>
        <v>0.48880597014925375</v>
      </c>
      <c r="M17" s="136">
        <f>M16/$K16</f>
        <v>0.30970149253731344</v>
      </c>
      <c r="N17" s="54">
        <v>25</v>
      </c>
      <c r="O17" s="75" t="s">
        <v>79</v>
      </c>
      <c r="P17" s="201"/>
      <c r="Q17" s="201"/>
      <c r="R17" s="2"/>
      <c r="T17" s="14"/>
      <c r="U17" s="59" t="s">
        <v>151</v>
      </c>
      <c r="V17" s="80"/>
      <c r="W17" s="65">
        <v>185</v>
      </c>
      <c r="X17" s="65"/>
      <c r="Y17" s="65">
        <v>114</v>
      </c>
      <c r="Z17" s="65"/>
      <c r="AA17" s="253">
        <v>25</v>
      </c>
      <c r="AB17" s="66">
        <f t="shared" si="3"/>
        <v>324</v>
      </c>
      <c r="AE17" s="192"/>
      <c r="AH17" s="197"/>
      <c r="AJ17" s="14"/>
      <c r="AK17" s="14" t="s">
        <v>80</v>
      </c>
      <c r="AL17" s="68"/>
      <c r="AM17" s="65">
        <v>359</v>
      </c>
      <c r="AN17" s="183">
        <v>140.35</v>
      </c>
      <c r="AO17" s="14"/>
      <c r="AP17" s="57" t="s">
        <v>158</v>
      </c>
      <c r="AQ17" s="57"/>
      <c r="AR17" s="57"/>
      <c r="AS17" s="57"/>
      <c r="AT17" s="57"/>
      <c r="AU17" s="57"/>
      <c r="AV17" s="57"/>
    </row>
    <row r="18" spans="1:48" ht="18" customHeight="1" outlineLevel="1" x14ac:dyDescent="0.3">
      <c r="A18" s="14"/>
      <c r="B18" s="59" t="s">
        <v>13</v>
      </c>
      <c r="C18" s="101"/>
      <c r="D18" s="66">
        <f>D16+D17</f>
        <v>79</v>
      </c>
      <c r="E18" s="66">
        <f>E16+E17</f>
        <v>904.5</v>
      </c>
      <c r="F18" s="110">
        <f>E18/12</f>
        <v>75.375</v>
      </c>
      <c r="G18" s="127"/>
      <c r="H18" s="14"/>
      <c r="I18" s="133"/>
      <c r="J18" s="133"/>
      <c r="K18" s="133"/>
      <c r="L18" s="133"/>
      <c r="M18" s="139"/>
      <c r="N18" s="54">
        <v>26</v>
      </c>
      <c r="O18" s="75" t="s">
        <v>81</v>
      </c>
      <c r="P18" s="201">
        <v>154</v>
      </c>
      <c r="Q18" s="201">
        <v>17</v>
      </c>
      <c r="R18" s="2"/>
      <c r="T18" s="14"/>
      <c r="U18" s="59" t="s">
        <v>152</v>
      </c>
      <c r="V18" s="80"/>
      <c r="W18" s="65">
        <v>0</v>
      </c>
      <c r="X18" s="65"/>
      <c r="Y18" s="65">
        <v>0</v>
      </c>
      <c r="Z18" s="65"/>
      <c r="AA18" s="253">
        <v>0</v>
      </c>
      <c r="AB18" s="66">
        <f t="shared" si="3"/>
        <v>0</v>
      </c>
      <c r="AE18" s="192"/>
      <c r="AJ18" s="14"/>
      <c r="AK18" s="14" t="s">
        <v>82</v>
      </c>
      <c r="AL18" s="68"/>
      <c r="AM18" s="65">
        <v>29</v>
      </c>
      <c r="AN18" s="183">
        <v>24.5</v>
      </c>
      <c r="AO18" s="14"/>
      <c r="AP18" s="57"/>
      <c r="AQ18" s="57"/>
      <c r="AR18" s="57"/>
      <c r="AS18" s="231" t="s">
        <v>179</v>
      </c>
      <c r="AT18" s="232"/>
      <c r="AU18" s="233">
        <v>337</v>
      </c>
      <c r="AV18" s="57"/>
    </row>
    <row r="19" spans="1:48" ht="18" customHeight="1" outlineLevel="1" x14ac:dyDescent="0.3">
      <c r="A19" s="13" t="s">
        <v>47</v>
      </c>
      <c r="B19" s="14"/>
      <c r="C19" s="5"/>
      <c r="D19" s="68"/>
      <c r="E19" s="68"/>
      <c r="F19" s="111"/>
      <c r="G19" s="128"/>
      <c r="H19" s="16" t="s">
        <v>83</v>
      </c>
      <c r="I19" s="14"/>
      <c r="J19" s="54"/>
      <c r="K19" s="54"/>
      <c r="L19" s="54"/>
      <c r="M19" s="140"/>
      <c r="N19" s="54">
        <v>27</v>
      </c>
      <c r="O19" s="75" t="s">
        <v>84</v>
      </c>
      <c r="P19" s="201">
        <v>26</v>
      </c>
      <c r="Q19" s="201">
        <v>8</v>
      </c>
      <c r="R19" s="2"/>
      <c r="T19" s="14"/>
      <c r="U19" s="59" t="s">
        <v>153</v>
      </c>
      <c r="V19" s="80"/>
      <c r="W19" s="65">
        <v>15</v>
      </c>
      <c r="X19" s="65"/>
      <c r="Y19" s="65">
        <v>1</v>
      </c>
      <c r="Z19" s="65"/>
      <c r="AA19" s="253">
        <v>0</v>
      </c>
      <c r="AB19" s="66">
        <f t="shared" si="3"/>
        <v>16</v>
      </c>
      <c r="AJ19" s="40" t="s">
        <v>63</v>
      </c>
      <c r="AK19" s="15"/>
      <c r="AL19" s="60">
        <f>AL17+AL18</f>
        <v>0</v>
      </c>
      <c r="AM19" s="66">
        <f>SUM(AM17:AM18)</f>
        <v>388</v>
      </c>
      <c r="AN19" s="184">
        <f>SUM(AN17:AN18)</f>
        <v>164.85</v>
      </c>
      <c r="AO19" s="14"/>
      <c r="AP19" s="57"/>
      <c r="AQ19" s="57"/>
      <c r="AR19" s="234"/>
      <c r="AS19" s="234"/>
      <c r="AT19" s="235"/>
      <c r="AU19" s="57"/>
      <c r="AV19" s="57"/>
    </row>
    <row r="20" spans="1:48" ht="15.9" customHeight="1" x14ac:dyDescent="0.3">
      <c r="A20" s="14"/>
      <c r="B20" s="79" t="s">
        <v>192</v>
      </c>
      <c r="C20" s="100"/>
      <c r="D20" s="65">
        <v>398</v>
      </c>
      <c r="E20" s="65">
        <v>2108.5</v>
      </c>
      <c r="F20" s="110">
        <f>E20/12</f>
        <v>175.70833333333334</v>
      </c>
      <c r="G20" s="127"/>
      <c r="H20" s="14"/>
      <c r="I20" s="75" t="s">
        <v>21</v>
      </c>
      <c r="J20" s="141">
        <f t="shared" ref="J20:M23" si="5">J6+J13</f>
        <v>203</v>
      </c>
      <c r="K20" s="82">
        <f t="shared" si="5"/>
        <v>141</v>
      </c>
      <c r="L20" s="82">
        <f t="shared" si="5"/>
        <v>83</v>
      </c>
      <c r="M20" s="142">
        <f t="shared" ref="M20" si="6">M6+M13</f>
        <v>21</v>
      </c>
      <c r="N20" s="54">
        <v>30</v>
      </c>
      <c r="O20" s="75" t="s">
        <v>86</v>
      </c>
      <c r="P20" s="201"/>
      <c r="Q20" s="201"/>
      <c r="R20" s="2"/>
      <c r="T20" s="14"/>
      <c r="U20" s="59" t="s">
        <v>85</v>
      </c>
      <c r="V20" s="80"/>
      <c r="W20" s="65">
        <v>3</v>
      </c>
      <c r="X20" s="65"/>
      <c r="Y20" s="65">
        <v>5</v>
      </c>
      <c r="Z20" s="65"/>
      <c r="AA20" s="253">
        <v>4</v>
      </c>
      <c r="AB20" s="66">
        <f>SUM(W20:AA20)</f>
        <v>12</v>
      </c>
      <c r="AJ20" s="40" t="s">
        <v>13</v>
      </c>
      <c r="AK20" s="15"/>
      <c r="AL20" s="66">
        <f>AL11+AL19</f>
        <v>205</v>
      </c>
      <c r="AM20" s="66">
        <f>AM11+AM19</f>
        <v>593</v>
      </c>
      <c r="AN20" s="184">
        <f>AN11+AN19</f>
        <v>369.85</v>
      </c>
      <c r="AO20" s="14"/>
      <c r="AP20" s="57"/>
      <c r="AQ20" s="57"/>
      <c r="AR20" s="175"/>
      <c r="AS20" s="236"/>
      <c r="AT20" s="175"/>
      <c r="AU20" s="57"/>
      <c r="AV20" s="57"/>
    </row>
    <row r="21" spans="1:48" ht="15.9" customHeight="1" x14ac:dyDescent="0.3">
      <c r="A21" s="14"/>
      <c r="B21" s="79" t="s">
        <v>35</v>
      </c>
      <c r="C21" s="100"/>
      <c r="D21" s="65">
        <v>111</v>
      </c>
      <c r="E21" s="65">
        <v>631</v>
      </c>
      <c r="F21" s="110">
        <f>E21/12</f>
        <v>52.583333333333336</v>
      </c>
      <c r="G21" s="127"/>
      <c r="H21" s="14"/>
      <c r="I21" s="75" t="s">
        <v>22</v>
      </c>
      <c r="J21" s="141">
        <f t="shared" si="5"/>
        <v>297</v>
      </c>
      <c r="K21" s="141">
        <f t="shared" si="5"/>
        <v>187</v>
      </c>
      <c r="L21" s="141">
        <f t="shared" si="5"/>
        <v>81</v>
      </c>
      <c r="M21" s="142">
        <f t="shared" ref="M21" si="7">M7+M14</f>
        <v>25</v>
      </c>
      <c r="N21" s="54">
        <v>31</v>
      </c>
      <c r="O21" s="75" t="s">
        <v>87</v>
      </c>
      <c r="P21" s="201"/>
      <c r="Q21" s="201"/>
      <c r="R21" s="2"/>
      <c r="T21" s="14"/>
      <c r="U21" s="59"/>
      <c r="V21" s="80"/>
      <c r="W21" s="65"/>
      <c r="X21" s="65"/>
      <c r="Y21" s="65"/>
      <c r="Z21" s="65"/>
      <c r="AA21" s="253"/>
      <c r="AB21" s="83"/>
      <c r="AJ21" s="14"/>
      <c r="AK21" s="14"/>
      <c r="AL21" s="14"/>
      <c r="AM21" s="14"/>
      <c r="AN21" s="14"/>
      <c r="AO21" s="14"/>
      <c r="AP21" s="57"/>
      <c r="AQ21" s="57"/>
      <c r="AR21" s="175"/>
      <c r="AS21" s="236"/>
      <c r="AT21" s="175"/>
      <c r="AU21" s="57"/>
      <c r="AV21" s="57"/>
    </row>
    <row r="22" spans="1:48" ht="15.9" customHeight="1" thickBot="1" x14ac:dyDescent="0.35">
      <c r="A22" s="14"/>
      <c r="B22" s="103" t="s">
        <v>13</v>
      </c>
      <c r="C22" s="104"/>
      <c r="D22" s="82">
        <f>D20+D21</f>
        <v>509</v>
      </c>
      <c r="E22" s="82">
        <f>E20+E21</f>
        <v>2739.5</v>
      </c>
      <c r="F22" s="112">
        <f>E22/12</f>
        <v>228.29166666666666</v>
      </c>
      <c r="G22" s="127"/>
      <c r="H22" s="14"/>
      <c r="I22" s="75" t="s">
        <v>48</v>
      </c>
      <c r="J22" s="67">
        <f t="shared" si="5"/>
        <v>374</v>
      </c>
      <c r="K22" s="67">
        <f t="shared" si="5"/>
        <v>250</v>
      </c>
      <c r="L22" s="66">
        <f t="shared" si="5"/>
        <v>120</v>
      </c>
      <c r="M22" s="142">
        <f t="shared" ref="M22" si="8">M8+M15</f>
        <v>41</v>
      </c>
      <c r="N22" s="54">
        <v>38</v>
      </c>
      <c r="O22" s="75" t="s">
        <v>88</v>
      </c>
      <c r="P22" s="201"/>
      <c r="Q22" s="201"/>
      <c r="R22" s="2"/>
      <c r="T22" s="14"/>
      <c r="U22" s="81" t="s">
        <v>13</v>
      </c>
      <c r="V22" s="80"/>
      <c r="W22" s="67">
        <f t="shared" ref="W22:AB22" si="9">SUM(W12:W20)</f>
        <v>263</v>
      </c>
      <c r="X22" s="67"/>
      <c r="Y22" s="67">
        <f t="shared" si="9"/>
        <v>149</v>
      </c>
      <c r="Z22" s="67"/>
      <c r="AA22" s="67">
        <f t="shared" si="9"/>
        <v>32</v>
      </c>
      <c r="AB22" s="66">
        <f t="shared" si="9"/>
        <v>444</v>
      </c>
      <c r="AJ22" s="14"/>
      <c r="AK22" s="14"/>
      <c r="AL22" s="14"/>
      <c r="AM22" s="14"/>
      <c r="AN22" s="14"/>
      <c r="AO22" s="14"/>
      <c r="AP22" s="57"/>
      <c r="AQ22" s="57"/>
      <c r="AR22" s="175"/>
      <c r="AS22" s="236"/>
      <c r="AT22" s="175"/>
      <c r="AU22" s="57"/>
      <c r="AV22" s="57"/>
    </row>
    <row r="23" spans="1:48" ht="15.9" customHeight="1" thickBot="1" x14ac:dyDescent="0.35">
      <c r="A23" s="105" t="s">
        <v>89</v>
      </c>
      <c r="B23" s="106"/>
      <c r="C23" s="107"/>
      <c r="D23" s="113">
        <f>D18+D22</f>
        <v>588</v>
      </c>
      <c r="E23" s="113">
        <f>E18+E22</f>
        <v>3644</v>
      </c>
      <c r="F23" s="114">
        <f>E23/12</f>
        <v>303.66666666666669</v>
      </c>
      <c r="G23" s="129"/>
      <c r="H23" s="14"/>
      <c r="I23" s="179" t="s">
        <v>13</v>
      </c>
      <c r="J23" s="143">
        <f t="shared" si="5"/>
        <v>500</v>
      </c>
      <c r="K23" s="144">
        <f t="shared" si="5"/>
        <v>328</v>
      </c>
      <c r="L23" s="144">
        <f t="shared" si="5"/>
        <v>164</v>
      </c>
      <c r="M23" s="142">
        <f t="shared" si="5"/>
        <v>89</v>
      </c>
      <c r="N23" s="54">
        <v>40</v>
      </c>
      <c r="O23" s="75" t="s">
        <v>90</v>
      </c>
      <c r="P23" s="201">
        <v>74</v>
      </c>
      <c r="Q23" s="201"/>
      <c r="R23" s="2"/>
      <c r="T23" s="14"/>
      <c r="U23" s="14"/>
      <c r="V23" s="14"/>
      <c r="W23" s="150"/>
      <c r="X23" s="150"/>
      <c r="Y23" s="150"/>
      <c r="Z23" s="150"/>
      <c r="AA23" s="150"/>
      <c r="AB23" s="150"/>
      <c r="AC23" s="198"/>
      <c r="AD23" s="199"/>
      <c r="AE23" s="199"/>
      <c r="AF23" s="199"/>
      <c r="AG23" s="199"/>
      <c r="AH23" s="199"/>
      <c r="AI23" s="199"/>
      <c r="AJ23" s="251" t="s">
        <v>91</v>
      </c>
      <c r="AK23" s="251"/>
      <c r="AL23" s="251"/>
      <c r="AM23" s="251"/>
      <c r="AN23" s="251"/>
      <c r="AO23" s="251"/>
      <c r="AP23" s="57"/>
      <c r="AQ23" s="57"/>
      <c r="AR23" s="175"/>
      <c r="AS23" s="236"/>
      <c r="AT23" s="175"/>
      <c r="AU23" s="57"/>
      <c r="AV23" s="57"/>
    </row>
    <row r="24" spans="1:48" ht="15.9" customHeight="1" x14ac:dyDescent="0.3">
      <c r="C24" s="4"/>
      <c r="D24" s="118"/>
      <c r="E24" s="118"/>
      <c r="F24" s="119"/>
      <c r="G24" s="129"/>
      <c r="H24" s="14"/>
      <c r="I24" s="14" t="s">
        <v>56</v>
      </c>
      <c r="J24" s="145"/>
      <c r="K24" s="146">
        <f>K23/J23</f>
        <v>0.65600000000000003</v>
      </c>
      <c r="L24" s="146">
        <f>L23/$K23</f>
        <v>0.5</v>
      </c>
      <c r="M24" s="146">
        <f>M23/$K23</f>
        <v>0.27134146341463417</v>
      </c>
      <c r="N24" s="54">
        <v>42</v>
      </c>
      <c r="O24" s="75" t="s">
        <v>92</v>
      </c>
      <c r="P24" s="201">
        <v>280</v>
      </c>
      <c r="Q24" s="201">
        <v>140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C24" s="198"/>
      <c r="AD24" s="199"/>
      <c r="AE24" s="199"/>
      <c r="AF24" s="199"/>
      <c r="AG24" s="199"/>
      <c r="AH24" s="199"/>
      <c r="AI24" s="199"/>
      <c r="AJ24" s="14"/>
      <c r="AK24" s="19" t="s">
        <v>93</v>
      </c>
      <c r="AL24" s="18"/>
      <c r="AM24" s="18"/>
      <c r="AN24" s="18"/>
      <c r="AO24" s="18"/>
      <c r="AP24" s="57"/>
      <c r="AQ24" s="57"/>
      <c r="AR24" s="175"/>
      <c r="AS24" s="236"/>
      <c r="AT24" s="175"/>
      <c r="AU24" s="57"/>
      <c r="AV24" s="57"/>
    </row>
    <row r="25" spans="1:48" ht="15.9" customHeight="1" x14ac:dyDescent="0.35">
      <c r="A25" s="17" t="s">
        <v>94</v>
      </c>
      <c r="B25" s="15"/>
      <c r="C25" s="3"/>
      <c r="D25" s="116" t="s">
        <v>7</v>
      </c>
      <c r="E25" s="116" t="s">
        <v>8</v>
      </c>
      <c r="F25" s="117" t="s">
        <v>9</v>
      </c>
      <c r="G25" s="130"/>
      <c r="H25" s="14"/>
      <c r="I25" s="133"/>
      <c r="J25" s="133"/>
      <c r="K25" s="133"/>
      <c r="L25" s="133"/>
      <c r="M25" s="133"/>
      <c r="N25" s="54">
        <v>43</v>
      </c>
      <c r="O25" s="75" t="s">
        <v>95</v>
      </c>
      <c r="P25" s="201">
        <v>293</v>
      </c>
      <c r="Q25" s="201"/>
      <c r="R25" s="2"/>
      <c r="T25" s="252" t="s">
        <v>178</v>
      </c>
      <c r="U25" s="252"/>
      <c r="V25" s="252"/>
      <c r="W25" s="252"/>
      <c r="X25" s="252"/>
      <c r="Y25" s="252"/>
      <c r="Z25" s="252"/>
      <c r="AA25" s="252"/>
      <c r="AB25" s="252"/>
      <c r="AC25" s="242" t="s">
        <v>195</v>
      </c>
      <c r="AD25" s="242"/>
      <c r="AE25" s="242"/>
      <c r="AF25" s="242"/>
      <c r="AG25" s="242"/>
      <c r="AH25" s="242"/>
      <c r="AI25" s="242"/>
      <c r="AJ25" s="14"/>
      <c r="AK25" s="14"/>
      <c r="AL25" s="14"/>
      <c r="AM25" s="14"/>
      <c r="AN25" s="14"/>
      <c r="AO25" s="14"/>
      <c r="AP25" s="244"/>
      <c r="AQ25" s="244"/>
      <c r="AR25" s="244"/>
      <c r="AS25" s="244"/>
      <c r="AT25" s="244"/>
      <c r="AU25" s="244"/>
      <c r="AV25" s="244"/>
    </row>
    <row r="26" spans="1:48" ht="15.9" customHeight="1" x14ac:dyDescent="0.35">
      <c r="A26" s="13" t="s">
        <v>39</v>
      </c>
      <c r="B26" s="13"/>
      <c r="D26" s="68"/>
      <c r="E26" s="68"/>
      <c r="F26" s="111"/>
      <c r="G26" s="128"/>
      <c r="H26" s="14"/>
      <c r="I26" s="14"/>
      <c r="J26" s="14"/>
      <c r="K26" s="14"/>
      <c r="L26" s="14"/>
      <c r="M26" s="90"/>
      <c r="N26" s="54">
        <v>44</v>
      </c>
      <c r="O26" s="75" t="s">
        <v>96</v>
      </c>
      <c r="P26" s="201">
        <v>118</v>
      </c>
      <c r="Q26" s="201"/>
      <c r="R26" s="2"/>
      <c r="T26" s="14"/>
      <c r="U26" s="14"/>
      <c r="V26" s="14"/>
      <c r="W26" s="30" t="s">
        <v>97</v>
      </c>
      <c r="X26" s="30" t="s">
        <v>98</v>
      </c>
      <c r="Y26" s="34" t="s">
        <v>23</v>
      </c>
      <c r="Z26" s="35"/>
      <c r="AA26" s="35"/>
      <c r="AB26" s="14"/>
      <c r="AC26" s="205"/>
      <c r="AD26" s="206" t="s">
        <v>142</v>
      </c>
      <c r="AE26" s="207"/>
      <c r="AF26" s="207"/>
      <c r="AG26" s="207"/>
      <c r="AH26" s="207"/>
      <c r="AI26" s="199"/>
      <c r="AJ26" s="45" t="s">
        <v>99</v>
      </c>
      <c r="AK26" s="46">
        <f>AM11</f>
        <v>205</v>
      </c>
      <c r="AL26" s="14"/>
      <c r="AM26" s="18" t="s">
        <v>7</v>
      </c>
      <c r="AN26" s="47" t="s">
        <v>100</v>
      </c>
      <c r="AO26" s="14"/>
      <c r="AP26" s="245" t="s">
        <v>8</v>
      </c>
      <c r="AQ26" s="245"/>
      <c r="AR26" s="245"/>
      <c r="AS26" s="245"/>
      <c r="AT26" s="245"/>
      <c r="AU26" s="245"/>
      <c r="AV26" s="245"/>
    </row>
    <row r="27" spans="1:48" ht="15.9" customHeight="1" outlineLevel="1" x14ac:dyDescent="0.3">
      <c r="A27" s="13"/>
      <c r="B27" s="79" t="s">
        <v>192</v>
      </c>
      <c r="C27" s="102"/>
      <c r="D27" s="66">
        <f t="shared" ref="D27:F29" si="10">D5+D16</f>
        <v>2390</v>
      </c>
      <c r="E27" s="66">
        <f t="shared" si="10"/>
        <v>34064.5</v>
      </c>
      <c r="F27" s="110">
        <f t="shared" si="10"/>
        <v>2284.4499999999998</v>
      </c>
      <c r="G27" s="127"/>
      <c r="H27" s="248" t="s">
        <v>182</v>
      </c>
      <c r="I27" s="248"/>
      <c r="J27" s="248"/>
      <c r="K27" s="248"/>
      <c r="L27" s="248"/>
      <c r="M27" s="248"/>
      <c r="N27" s="54">
        <v>45</v>
      </c>
      <c r="O27" s="75" t="s">
        <v>101</v>
      </c>
      <c r="P27" s="201">
        <v>82</v>
      </c>
      <c r="Q27" s="201"/>
      <c r="R27" s="2"/>
      <c r="T27" s="14"/>
      <c r="U27" s="59" t="s">
        <v>102</v>
      </c>
      <c r="V27" s="59"/>
      <c r="W27" s="26">
        <v>429</v>
      </c>
      <c r="X27" s="26">
        <v>640</v>
      </c>
      <c r="Y27" s="60">
        <v>1069</v>
      </c>
      <c r="Z27" s="35"/>
      <c r="AA27" s="35"/>
      <c r="AB27" s="20"/>
      <c r="AC27" s="205"/>
      <c r="AD27" s="208"/>
      <c r="AE27" s="209"/>
      <c r="AF27" s="209"/>
      <c r="AG27" s="209"/>
      <c r="AH27" s="209"/>
      <c r="AI27" s="199"/>
      <c r="AJ27" s="14"/>
      <c r="AK27" s="14" t="s">
        <v>103</v>
      </c>
      <c r="AL27" s="14"/>
      <c r="AM27" s="65">
        <v>163</v>
      </c>
      <c r="AN27" s="185">
        <f>AM27/AK26</f>
        <v>0.79512195121951224</v>
      </c>
      <c r="AO27" s="14"/>
      <c r="AP27" s="237"/>
      <c r="AQ27" s="57"/>
      <c r="AR27" s="57"/>
      <c r="AS27" s="57"/>
      <c r="AT27" s="57"/>
      <c r="AU27" s="57"/>
      <c r="AV27" s="57"/>
    </row>
    <row r="28" spans="1:48" ht="15.9" customHeight="1" outlineLevel="1" x14ac:dyDescent="0.3">
      <c r="A28" s="13"/>
      <c r="B28" s="79" t="s">
        <v>35</v>
      </c>
      <c r="C28" s="102"/>
      <c r="D28" s="66">
        <f t="shared" si="10"/>
        <v>792</v>
      </c>
      <c r="E28" s="66">
        <f t="shared" si="10"/>
        <v>11388</v>
      </c>
      <c r="F28" s="110">
        <f t="shared" si="10"/>
        <v>760.79166666666674</v>
      </c>
      <c r="G28" s="127"/>
      <c r="H28" s="14"/>
      <c r="I28" s="14"/>
      <c r="J28" s="14"/>
      <c r="K28" s="14"/>
      <c r="L28" s="14"/>
      <c r="M28" s="90"/>
      <c r="N28" s="54">
        <v>46</v>
      </c>
      <c r="O28" s="75" t="s">
        <v>146</v>
      </c>
      <c r="P28" s="201"/>
      <c r="Q28" s="201"/>
      <c r="R28" s="2"/>
      <c r="T28" s="14"/>
      <c r="U28" s="59" t="s">
        <v>155</v>
      </c>
      <c r="V28" s="59"/>
      <c r="W28" s="26">
        <v>382</v>
      </c>
      <c r="X28" s="26">
        <v>563</v>
      </c>
      <c r="Y28" s="60">
        <v>945</v>
      </c>
      <c r="Z28" s="35"/>
      <c r="AA28" s="35"/>
      <c r="AB28" s="20"/>
      <c r="AC28" s="210" t="s">
        <v>20</v>
      </c>
      <c r="AD28" s="207"/>
      <c r="AE28" s="211" t="s">
        <v>21</v>
      </c>
      <c r="AF28" s="211" t="s">
        <v>22</v>
      </c>
      <c r="AG28" s="211" t="s">
        <v>23</v>
      </c>
      <c r="AH28" s="212" t="s">
        <v>8</v>
      </c>
      <c r="AI28" s="199"/>
      <c r="AJ28" s="14"/>
      <c r="AK28" s="14" t="s">
        <v>104</v>
      </c>
      <c r="AL28" s="14"/>
      <c r="AM28" s="65">
        <v>23</v>
      </c>
      <c r="AN28" s="185">
        <f>AM28/AK26</f>
        <v>0.11219512195121951</v>
      </c>
      <c r="AO28" s="14"/>
      <c r="AP28" s="57"/>
      <c r="AQ28" s="57"/>
      <c r="AR28" s="161" t="s">
        <v>105</v>
      </c>
      <c r="AS28" s="161" t="s">
        <v>106</v>
      </c>
      <c r="AT28" s="161" t="s">
        <v>23</v>
      </c>
      <c r="AU28" s="57"/>
      <c r="AV28" s="173"/>
    </row>
    <row r="29" spans="1:48" ht="15.9" customHeight="1" outlineLevel="1" x14ac:dyDescent="0.3">
      <c r="A29" s="14"/>
      <c r="B29" s="59" t="s">
        <v>13</v>
      </c>
      <c r="C29" s="102"/>
      <c r="D29" s="66">
        <f t="shared" si="10"/>
        <v>3182</v>
      </c>
      <c r="E29" s="66">
        <f t="shared" si="10"/>
        <v>45452.5</v>
      </c>
      <c r="F29" s="110">
        <f t="shared" si="10"/>
        <v>3045.2416666666668</v>
      </c>
      <c r="G29" s="127"/>
      <c r="H29" s="14"/>
      <c r="I29" s="14"/>
      <c r="J29" s="249" t="s">
        <v>107</v>
      </c>
      <c r="K29" s="249"/>
      <c r="L29" s="249" t="s">
        <v>108</v>
      </c>
      <c r="M29" s="249"/>
      <c r="N29" s="54">
        <v>50</v>
      </c>
      <c r="O29" s="75" t="s">
        <v>109</v>
      </c>
      <c r="P29" s="201">
        <v>333</v>
      </c>
      <c r="Q29" s="201">
        <v>8</v>
      </c>
      <c r="R29" s="2"/>
      <c r="T29" s="14"/>
      <c r="U29" s="59" t="s">
        <v>110</v>
      </c>
      <c r="V29" s="59"/>
      <c r="W29" s="36">
        <f>W28/W27</f>
        <v>0.89044289044289049</v>
      </c>
      <c r="X29" s="36">
        <f>X28/X27</f>
        <v>0.87968749999999996</v>
      </c>
      <c r="Y29" s="61">
        <f>Y28/Y27</f>
        <v>0.88400374181478014</v>
      </c>
      <c r="Z29" s="35"/>
      <c r="AA29" s="35"/>
      <c r="AB29" s="20"/>
      <c r="AC29" s="205"/>
      <c r="AD29" s="213" t="s">
        <v>30</v>
      </c>
      <c r="AE29" s="214">
        <v>116</v>
      </c>
      <c r="AF29" s="214">
        <v>133</v>
      </c>
      <c r="AG29" s="214">
        <v>249</v>
      </c>
      <c r="AH29" s="215">
        <v>985.5</v>
      </c>
      <c r="AI29" s="216"/>
      <c r="AJ29" s="14"/>
      <c r="AK29" s="14" t="s">
        <v>111</v>
      </c>
      <c r="AL29" s="14"/>
      <c r="AM29" s="65">
        <v>18</v>
      </c>
      <c r="AN29" s="185">
        <f>AM29/AK26</f>
        <v>8.7804878048780483E-2</v>
      </c>
      <c r="AO29" s="14"/>
      <c r="AP29" s="57"/>
      <c r="AQ29" s="57"/>
      <c r="AR29" s="161" t="s">
        <v>8</v>
      </c>
      <c r="AS29" s="161" t="s">
        <v>8</v>
      </c>
      <c r="AT29" s="161" t="s">
        <v>8</v>
      </c>
      <c r="AU29" s="173" t="s">
        <v>9</v>
      </c>
      <c r="AV29" s="164"/>
    </row>
    <row r="30" spans="1:48" ht="15.9" customHeight="1" outlineLevel="1" x14ac:dyDescent="0.3">
      <c r="A30" s="13" t="s">
        <v>47</v>
      </c>
      <c r="B30" s="79"/>
      <c r="C30" s="102"/>
      <c r="D30" s="120"/>
      <c r="E30" s="120"/>
      <c r="F30" s="121"/>
      <c r="G30" s="131"/>
      <c r="H30" s="24"/>
      <c r="I30" s="14"/>
      <c r="J30" s="23" t="s">
        <v>112</v>
      </c>
      <c r="K30" s="23" t="s">
        <v>113</v>
      </c>
      <c r="L30" s="23" t="s">
        <v>112</v>
      </c>
      <c r="M30" s="91" t="s">
        <v>113</v>
      </c>
      <c r="N30" s="54">
        <v>51</v>
      </c>
      <c r="O30" s="75" t="s">
        <v>114</v>
      </c>
      <c r="P30" s="201">
        <v>499</v>
      </c>
      <c r="Q30" s="201">
        <v>101</v>
      </c>
      <c r="R30" s="2"/>
      <c r="T30" s="14"/>
      <c r="U30" s="14"/>
      <c r="V30" s="14"/>
      <c r="W30" s="20"/>
      <c r="X30" s="20"/>
      <c r="Y30" s="62"/>
      <c r="Z30" s="35"/>
      <c r="AA30" s="35"/>
      <c r="AB30" s="14"/>
      <c r="AC30" s="205"/>
      <c r="AD30" s="217" t="s">
        <v>38</v>
      </c>
      <c r="AE30" s="218">
        <v>14</v>
      </c>
      <c r="AF30" s="218">
        <v>39</v>
      </c>
      <c r="AG30" s="218">
        <v>53</v>
      </c>
      <c r="AH30" s="218">
        <v>146</v>
      </c>
      <c r="AI30" s="216"/>
      <c r="AJ30" s="14"/>
      <c r="AK30" s="14" t="s">
        <v>115</v>
      </c>
      <c r="AL30" s="14"/>
      <c r="AM30" s="65">
        <v>1</v>
      </c>
      <c r="AN30" s="185">
        <f>AM30/AK26</f>
        <v>4.8780487804878049E-3</v>
      </c>
      <c r="AO30" s="14"/>
      <c r="AP30" s="18" t="s">
        <v>116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79" t="s">
        <v>192</v>
      </c>
      <c r="C31" s="102"/>
      <c r="D31" s="66">
        <f t="shared" ref="D31:F33" si="11">D9+D20</f>
        <v>1052</v>
      </c>
      <c r="E31" s="66">
        <f t="shared" si="11"/>
        <v>6194</v>
      </c>
      <c r="F31" s="110">
        <f t="shared" si="11"/>
        <v>448.07500000000005</v>
      </c>
      <c r="G31" s="127"/>
      <c r="H31" s="14"/>
      <c r="I31" s="122" t="s">
        <v>175</v>
      </c>
      <c r="J31" s="14"/>
      <c r="K31" s="14"/>
      <c r="L31" s="14"/>
      <c r="M31" s="37"/>
      <c r="N31" s="54">
        <v>52</v>
      </c>
      <c r="O31" s="75" t="s">
        <v>117</v>
      </c>
      <c r="P31" s="201">
        <v>878</v>
      </c>
      <c r="Q31" s="201">
        <v>34</v>
      </c>
      <c r="R31" s="2"/>
      <c r="T31" s="14"/>
      <c r="U31" s="14"/>
      <c r="V31" s="24" t="s">
        <v>118</v>
      </c>
      <c r="W31" s="37"/>
      <c r="X31" s="14"/>
      <c r="Y31" s="62"/>
      <c r="Z31" s="37"/>
      <c r="AA31" s="37"/>
      <c r="AB31" s="20"/>
      <c r="AC31" s="205"/>
      <c r="AD31" s="219" t="s">
        <v>13</v>
      </c>
      <c r="AE31" s="220">
        <f>SUM(AE29:AE30)</f>
        <v>130</v>
      </c>
      <c r="AF31" s="220">
        <f>SUM(AF29:AF30)</f>
        <v>172</v>
      </c>
      <c r="AG31" s="220">
        <f>SUM(AE31:AF31)</f>
        <v>302</v>
      </c>
      <c r="AH31" s="220">
        <f>SUM(AH29:AH30)</f>
        <v>1131.5</v>
      </c>
      <c r="AI31" s="216"/>
      <c r="AJ31" s="14"/>
      <c r="AK31" s="14" t="s">
        <v>119</v>
      </c>
      <c r="AL31" s="14"/>
      <c r="AM31" s="65">
        <v>0</v>
      </c>
      <c r="AN31" s="185">
        <f>AM31/AK26</f>
        <v>0</v>
      </c>
      <c r="AO31" s="14"/>
      <c r="AP31" s="48" t="s">
        <v>120</v>
      </c>
      <c r="AQ31" s="14"/>
      <c r="AR31" s="65">
        <v>31717</v>
      </c>
      <c r="AS31" s="65">
        <v>2848</v>
      </c>
      <c r="AT31" s="66">
        <f>SUM(AR31:AS31)</f>
        <v>34565</v>
      </c>
      <c r="AU31" s="71">
        <f>AT31/15</f>
        <v>2304.3333333333335</v>
      </c>
      <c r="AV31" s="14"/>
    </row>
    <row r="32" spans="1:48" ht="15.9" customHeight="1" outlineLevel="1" x14ac:dyDescent="0.3">
      <c r="A32" s="15"/>
      <c r="B32" s="79" t="s">
        <v>35</v>
      </c>
      <c r="C32" s="102"/>
      <c r="D32" s="66">
        <f t="shared" si="11"/>
        <v>207</v>
      </c>
      <c r="E32" s="66">
        <f t="shared" si="11"/>
        <v>1351.5</v>
      </c>
      <c r="F32" s="110">
        <f t="shared" si="11"/>
        <v>100.61666666666667</v>
      </c>
      <c r="G32" s="127"/>
      <c r="H32" s="14"/>
      <c r="I32" s="14" t="s">
        <v>176</v>
      </c>
      <c r="J32" s="26"/>
      <c r="K32" s="26"/>
      <c r="L32" s="26"/>
      <c r="M32" s="92"/>
      <c r="N32" s="54">
        <v>54</v>
      </c>
      <c r="O32" s="75" t="s">
        <v>121</v>
      </c>
      <c r="P32" s="201">
        <v>47</v>
      </c>
      <c r="Q32" s="201">
        <v>12</v>
      </c>
      <c r="R32" s="2"/>
      <c r="T32" s="16"/>
      <c r="U32" s="14"/>
      <c r="V32" s="14"/>
      <c r="W32" s="32" t="s">
        <v>122</v>
      </c>
      <c r="X32" s="37"/>
      <c r="Y32" s="63">
        <v>904</v>
      </c>
      <c r="Z32" s="14"/>
      <c r="AA32" s="37"/>
      <c r="AB32" s="20"/>
      <c r="AC32" s="205"/>
      <c r="AD32" s="221"/>
      <c r="AE32" s="222"/>
      <c r="AF32" s="222"/>
      <c r="AG32" s="222"/>
      <c r="AH32" s="223"/>
      <c r="AI32" s="199"/>
      <c r="AJ32" s="14"/>
      <c r="AK32" s="40" t="s">
        <v>13</v>
      </c>
      <c r="AL32" s="15"/>
      <c r="AM32" s="60">
        <f>SUM(AM27:AM31)</f>
        <v>205</v>
      </c>
      <c r="AN32" s="186">
        <f>SUM(AN27:AN31)</f>
        <v>1</v>
      </c>
      <c r="AO32" s="14"/>
      <c r="AP32" s="48" t="s">
        <v>123</v>
      </c>
      <c r="AQ32" s="14"/>
      <c r="AR32" s="65">
        <v>12940</v>
      </c>
      <c r="AS32" s="65">
        <v>1843</v>
      </c>
      <c r="AT32" s="66">
        <f>SUM(AR32:AS32)</f>
        <v>14783</v>
      </c>
      <c r="AU32" s="71">
        <f>AT32/15</f>
        <v>985.5333333333333</v>
      </c>
      <c r="AV32" s="20"/>
    </row>
    <row r="33" spans="1:48" ht="15.9" customHeight="1" outlineLevel="1" thickBot="1" x14ac:dyDescent="0.35">
      <c r="A33" s="14"/>
      <c r="B33" s="103" t="s">
        <v>13</v>
      </c>
      <c r="C33" s="108"/>
      <c r="D33" s="82">
        <f t="shared" si="11"/>
        <v>1259</v>
      </c>
      <c r="E33" s="82">
        <f t="shared" si="11"/>
        <v>7545.5</v>
      </c>
      <c r="F33" s="112">
        <f t="shared" si="11"/>
        <v>548.69166666666661</v>
      </c>
      <c r="G33" s="127"/>
      <c r="H33" s="14"/>
      <c r="I33" s="14" t="s">
        <v>177</v>
      </c>
      <c r="J33" s="26"/>
      <c r="K33" s="26"/>
      <c r="L33" s="26"/>
      <c r="M33" s="92"/>
      <c r="N33" s="54" t="s">
        <v>124</v>
      </c>
      <c r="O33" s="75" t="s">
        <v>185</v>
      </c>
      <c r="P33" s="201">
        <v>220</v>
      </c>
      <c r="Q33" s="201"/>
      <c r="R33" s="2"/>
      <c r="T33" s="14"/>
      <c r="U33" s="14"/>
      <c r="V33" s="14"/>
      <c r="W33" s="32" t="s">
        <v>125</v>
      </c>
      <c r="X33" s="37"/>
      <c r="Y33" s="63">
        <v>41</v>
      </c>
      <c r="Z33" s="14"/>
      <c r="AA33" s="14"/>
      <c r="AB33" s="14"/>
      <c r="AC33" s="210" t="s">
        <v>33</v>
      </c>
      <c r="AD33" s="219"/>
      <c r="AE33" s="224"/>
      <c r="AF33" s="224"/>
      <c r="AG33" s="225" t="s">
        <v>7</v>
      </c>
      <c r="AH33" s="225" t="s">
        <v>53</v>
      </c>
      <c r="AI33" s="216"/>
      <c r="AJ33" s="14"/>
      <c r="AK33" s="48" t="s">
        <v>126</v>
      </c>
      <c r="AL33" s="14" t="s">
        <v>127</v>
      </c>
      <c r="AM33" s="14"/>
      <c r="AN33" s="14"/>
      <c r="AO33" s="14"/>
      <c r="AP33" s="14" t="s">
        <v>188</v>
      </c>
      <c r="AQ33" s="14"/>
      <c r="AR33" s="67">
        <f>AR31+AR32</f>
        <v>44657</v>
      </c>
      <c r="AS33" s="66">
        <f>AS31+AS32</f>
        <v>4691</v>
      </c>
      <c r="AT33" s="66">
        <f>AR33+AS33</f>
        <v>49348</v>
      </c>
      <c r="AU33" s="71">
        <f>AT33/15</f>
        <v>3289.8666666666668</v>
      </c>
      <c r="AV33" s="14"/>
    </row>
    <row r="34" spans="1:48" ht="15.9" customHeight="1" outlineLevel="1" thickBot="1" x14ac:dyDescent="0.35">
      <c r="A34" s="105" t="s">
        <v>128</v>
      </c>
      <c r="B34" s="106"/>
      <c r="C34" s="109"/>
      <c r="D34" s="113">
        <f>D29+D33</f>
        <v>4441</v>
      </c>
      <c r="E34" s="113">
        <f>E29+E33</f>
        <v>52998</v>
      </c>
      <c r="F34" s="114">
        <f>F29+F33</f>
        <v>3593.9333333333334</v>
      </c>
      <c r="G34" s="129"/>
      <c r="H34" s="14"/>
      <c r="I34" s="27"/>
      <c r="J34" s="26"/>
      <c r="K34" s="26"/>
      <c r="L34" s="26"/>
      <c r="M34" s="92"/>
      <c r="N34" s="54"/>
      <c r="O34" s="76" t="s">
        <v>130</v>
      </c>
      <c r="P34" s="202">
        <f>SUM(P4:P33)</f>
        <v>3692</v>
      </c>
      <c r="Q34" s="202">
        <f>SUM(Q4:Q33)</f>
        <v>537</v>
      </c>
      <c r="R34" s="7"/>
      <c r="T34" s="14"/>
      <c r="U34" s="14"/>
      <c r="V34" s="14"/>
      <c r="W34" s="32" t="s">
        <v>131</v>
      </c>
      <c r="X34" s="14"/>
      <c r="Y34" s="64">
        <v>1315</v>
      </c>
      <c r="Z34" s="57">
        <f>Y28</f>
        <v>945</v>
      </c>
      <c r="AA34" s="58" t="s">
        <v>132</v>
      </c>
      <c r="AB34" s="57"/>
      <c r="AC34" s="205"/>
      <c r="AD34" s="217" t="s">
        <v>59</v>
      </c>
      <c r="AE34" s="224"/>
      <c r="AF34" s="226"/>
      <c r="AG34" s="227">
        <v>34</v>
      </c>
      <c r="AH34" s="227">
        <v>8.0399999999999991</v>
      </c>
      <c r="AI34" s="216"/>
      <c r="AJ34" s="16"/>
      <c r="AK34" s="14"/>
      <c r="AL34" s="14"/>
      <c r="AM34" s="14"/>
      <c r="AN34" s="14"/>
      <c r="AO34" s="14"/>
      <c r="AP34" s="14"/>
      <c r="AQ34" s="14"/>
      <c r="AR34" s="54"/>
      <c r="AS34" s="54"/>
      <c r="AT34" s="54"/>
      <c r="AU34" s="72"/>
      <c r="AV34" s="21"/>
    </row>
    <row r="35" spans="1:48" s="10" customFormat="1" ht="15.9" customHeight="1" outlineLevel="1" x14ac:dyDescent="0.3">
      <c r="B35" s="8"/>
      <c r="G35" s="132"/>
      <c r="H35" s="28"/>
      <c r="I35" s="14" t="s">
        <v>129</v>
      </c>
      <c r="J35" s="29">
        <f>SUM(J32:J34)</f>
        <v>0</v>
      </c>
      <c r="K35" s="29"/>
      <c r="L35" s="29">
        <f t="shared" ref="L35" si="12">SUM(L32:L34)</f>
        <v>0</v>
      </c>
      <c r="M35" s="93">
        <v>0</v>
      </c>
      <c r="N35" s="54"/>
      <c r="O35" s="77" t="s">
        <v>134</v>
      </c>
      <c r="P35" s="201">
        <v>161</v>
      </c>
      <c r="Q35" s="201">
        <v>51</v>
      </c>
      <c r="R35" s="1"/>
      <c r="S35"/>
      <c r="T35" s="14"/>
      <c r="U35" s="14"/>
      <c r="V35" s="14"/>
      <c r="W35" s="32" t="s">
        <v>135</v>
      </c>
      <c r="X35" s="35"/>
      <c r="Y35" s="60">
        <v>1590</v>
      </c>
      <c r="Z35" s="14"/>
      <c r="AA35" s="14"/>
      <c r="AB35" s="14"/>
      <c r="AC35" s="205"/>
      <c r="AD35" s="217"/>
      <c r="AE35" s="224"/>
      <c r="AF35" s="228"/>
      <c r="AG35" s="227"/>
      <c r="AH35" s="227"/>
      <c r="AI35" s="216"/>
      <c r="AJ35" s="49" t="s">
        <v>136</v>
      </c>
      <c r="AK35" s="50" t="s">
        <v>137</v>
      </c>
      <c r="AL35" s="15"/>
      <c r="AM35" s="25"/>
      <c r="AN35" s="51"/>
      <c r="AO35" s="14"/>
      <c r="AP35" s="18" t="s">
        <v>138</v>
      </c>
      <c r="AQ35" s="14"/>
      <c r="AR35" s="68"/>
      <c r="AS35" s="68"/>
      <c r="AT35" s="69"/>
      <c r="AU35" s="73"/>
      <c r="AV35" s="14"/>
    </row>
    <row r="36" spans="1:48" s="10" customFormat="1" ht="15.9" customHeight="1" x14ac:dyDescent="0.3">
      <c r="A36" s="12"/>
      <c r="B36" s="41" t="s">
        <v>193</v>
      </c>
      <c r="E36" s="88"/>
      <c r="G36" s="132"/>
      <c r="H36" s="28"/>
      <c r="I36" s="14" t="s">
        <v>133</v>
      </c>
      <c r="J36" s="26"/>
      <c r="K36" s="26">
        <v>0</v>
      </c>
      <c r="L36" s="26"/>
      <c r="M36" s="92">
        <v>0</v>
      </c>
      <c r="N36" s="54"/>
      <c r="O36" s="14"/>
      <c r="P36" s="203"/>
      <c r="Q36" s="203"/>
      <c r="R36" s="7"/>
      <c r="S36"/>
      <c r="T36" s="14"/>
      <c r="U36" s="32"/>
      <c r="V36" s="14"/>
      <c r="W36" s="32"/>
      <c r="X36" s="14"/>
      <c r="Y36" s="14"/>
      <c r="Z36" s="14"/>
      <c r="AA36" s="14"/>
      <c r="AB36" s="14"/>
      <c r="AC36" s="205"/>
      <c r="AD36" s="217"/>
      <c r="AE36" s="224"/>
      <c r="AF36" s="228"/>
      <c r="AG36" s="227"/>
      <c r="AH36" s="227"/>
      <c r="AI36" s="216"/>
      <c r="AJ36" s="49"/>
      <c r="AK36" s="52" t="s">
        <v>139</v>
      </c>
      <c r="AL36" s="15"/>
      <c r="AM36" s="15"/>
      <c r="AN36" s="15"/>
      <c r="AO36" s="28"/>
      <c r="AP36" s="14" t="s">
        <v>180</v>
      </c>
      <c r="AQ36" s="14"/>
      <c r="AR36" s="65">
        <v>914</v>
      </c>
      <c r="AS36" s="65">
        <v>2736</v>
      </c>
      <c r="AT36" s="66">
        <f>SUM(AR36:AS36)</f>
        <v>3650</v>
      </c>
      <c r="AU36" s="71">
        <f>AT36/12</f>
        <v>304.16666666666669</v>
      </c>
      <c r="AV36" s="14"/>
    </row>
    <row r="37" spans="1:48" s="10" customFormat="1" ht="15.9" customHeight="1" x14ac:dyDescent="0.3">
      <c r="A37" s="8"/>
      <c r="G37" s="132"/>
      <c r="I37" s="8"/>
      <c r="M37" s="94"/>
      <c r="N37" s="54"/>
      <c r="O37" s="31" t="s">
        <v>140</v>
      </c>
      <c r="P37" s="202">
        <f>P34+P35</f>
        <v>3853</v>
      </c>
      <c r="Q37" s="202">
        <f>Q34+Q35</f>
        <v>588</v>
      </c>
      <c r="T37" s="14"/>
      <c r="U37" s="38"/>
      <c r="V37" s="39"/>
      <c r="W37" s="38" t="s">
        <v>141</v>
      </c>
      <c r="X37" s="14"/>
      <c r="Y37" s="37"/>
      <c r="Z37" s="37"/>
      <c r="AA37" s="37"/>
      <c r="AB37" s="20"/>
      <c r="AC37" s="205"/>
      <c r="AD37" s="217"/>
      <c r="AE37" s="226"/>
      <c r="AF37" s="229"/>
      <c r="AG37" s="227"/>
      <c r="AH37" s="227"/>
      <c r="AI37" s="216"/>
      <c r="AJ37" s="49"/>
      <c r="AK37" s="52" t="s">
        <v>143</v>
      </c>
      <c r="AL37" s="15"/>
      <c r="AM37" s="51"/>
      <c r="AN37" s="51"/>
      <c r="AO37" s="28"/>
      <c r="AP37" s="55" t="s">
        <v>13</v>
      </c>
      <c r="AQ37" s="56"/>
      <c r="AR37" s="70">
        <f>AR33+AR36</f>
        <v>45571</v>
      </c>
      <c r="AS37" s="70">
        <f>AS33+AS36</f>
        <v>7427</v>
      </c>
      <c r="AT37" s="70">
        <f>AT33+AT36</f>
        <v>52998</v>
      </c>
      <c r="AU37" s="74">
        <f>AU33+AU36</f>
        <v>3594.0333333333333</v>
      </c>
      <c r="AV37" s="14"/>
    </row>
    <row r="38" spans="1:48" ht="15.9" customHeight="1" x14ac:dyDescent="0.3">
      <c r="A38" s="8"/>
      <c r="D38" s="87"/>
      <c r="E38" s="87"/>
      <c r="F38" s="87"/>
      <c r="I38" s="8"/>
      <c r="J38" s="11"/>
      <c r="N38" s="54"/>
      <c r="O38" s="32"/>
      <c r="P38" s="201">
        <v>3853</v>
      </c>
      <c r="Q38" s="204">
        <v>588</v>
      </c>
      <c r="R38" s="10"/>
      <c r="S38" s="10"/>
      <c r="T38" s="28"/>
      <c r="U38" s="16"/>
      <c r="V38" s="28"/>
      <c r="W38" s="14"/>
      <c r="X38" s="28"/>
      <c r="Y38" s="28"/>
      <c r="Z38" s="28"/>
      <c r="AA38" s="28"/>
      <c r="AB38" s="28"/>
      <c r="AJ38" s="49"/>
      <c r="AK38" s="52" t="s">
        <v>145</v>
      </c>
      <c r="AL38" s="15"/>
      <c r="AM38" s="51"/>
      <c r="AN38" s="51"/>
      <c r="AO38" s="28"/>
      <c r="AP38" s="28"/>
      <c r="AQ38" s="14"/>
      <c r="AR38" s="28"/>
      <c r="AS38" s="22" t="s">
        <v>187</v>
      </c>
      <c r="AT38" s="182"/>
      <c r="AU38" s="28"/>
      <c r="AV38" s="14"/>
    </row>
    <row r="39" spans="1:48" ht="15.9" customHeight="1" x14ac:dyDescent="0.3">
      <c r="I39" s="8"/>
      <c r="N39" s="97"/>
      <c r="O39" s="28"/>
      <c r="P39" s="238" t="s">
        <v>144</v>
      </c>
      <c r="Q39" s="238"/>
      <c r="AJ39" s="49"/>
      <c r="AL39" s="15"/>
      <c r="AM39" s="51"/>
      <c r="AN39" s="51"/>
      <c r="AO39" s="14"/>
      <c r="AP39" s="28"/>
      <c r="AQ39" s="28"/>
      <c r="AR39" s="28"/>
      <c r="AS39" s="22">
        <v>52998</v>
      </c>
      <c r="AT39" s="182"/>
      <c r="AU39" s="28"/>
      <c r="AV39" s="14"/>
    </row>
    <row r="40" spans="1:48" ht="15.9" customHeight="1" x14ac:dyDescent="0.3">
      <c r="N40" s="5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32"/>
      <c r="M45" s="94"/>
      <c r="N45" s="98"/>
      <c r="O45" s="1"/>
      <c r="P45" s="1"/>
      <c r="Q45" s="1"/>
      <c r="R45" s="1"/>
      <c r="S45"/>
      <c r="AC45" s="230"/>
      <c r="AD45" s="132"/>
      <c r="AE45" s="132"/>
      <c r="AF45" s="132"/>
      <c r="AG45" s="132"/>
      <c r="AH45" s="132"/>
      <c r="AI45" s="132"/>
      <c r="AP45" s="1"/>
      <c r="AQ45" s="1"/>
      <c r="AR45" s="1"/>
      <c r="AS45" s="1"/>
      <c r="AT45" s="1"/>
      <c r="AU45" s="1"/>
    </row>
    <row r="46" spans="1:48" ht="18" customHeight="1" x14ac:dyDescent="0.25">
      <c r="N46" s="99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WCSU-Spring-2022</vt:lpstr>
      <vt:lpstr>'WCSU-Spring-2022'!Print_Area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2021-03-16T11:57:24Z</cp:lastPrinted>
  <dcterms:created xsi:type="dcterms:W3CDTF">2005-01-24T22:28:28Z</dcterms:created>
  <dcterms:modified xsi:type="dcterms:W3CDTF">2022-02-28T21:04:39Z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