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lcoxj\Documents\WCSU\"/>
    </mc:Choice>
  </mc:AlternateContent>
  <xr:revisionPtr revIDLastSave="0" documentId="13_ncr:1_{BA036706-4A6D-4E58-A391-2BCE21978819}" xr6:coauthVersionLast="45" xr6:coauthVersionMax="47" xr10:uidLastSave="{00000000-0000-0000-0000-000000000000}"/>
  <bookViews>
    <workbookView xWindow="16690" yWindow="-110" windowWidth="17020" windowHeight="10120" xr2:uid="{00000000-000D-0000-FFFF-FFFF00000000}"/>
  </bookViews>
  <sheets>
    <sheet name="WCSU-Spring-2023" sheetId="1" r:id="rId1"/>
  </sheets>
  <definedNames>
    <definedName name="_xlnm.Print_Area" localSheetId="0">'WCSU-Spring-2023'!$A$1:$AV$39</definedName>
  </definedNames>
  <calcPr calcId="191029" iterateCount="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R33" i="1" l="1"/>
  <c r="AT33" i="1"/>
  <c r="AT37" i="1"/>
  <c r="AH31" i="1"/>
  <c r="AB9" i="1"/>
  <c r="AB10" i="1"/>
  <c r="AG6" i="1"/>
  <c r="AG5" i="1"/>
  <c r="Y22" i="1"/>
  <c r="AA22" i="1"/>
  <c r="AB13" i="1"/>
  <c r="AB14" i="1"/>
  <c r="AB15" i="1"/>
  <c r="AB16" i="1"/>
  <c r="AB17" i="1"/>
  <c r="AB19" i="1"/>
  <c r="AB20" i="1"/>
  <c r="AB12" i="1"/>
  <c r="AB18" i="1"/>
  <c r="AB22" i="1"/>
  <c r="L16" i="1"/>
  <c r="L9" i="1"/>
  <c r="M9" i="1"/>
  <c r="M23" i="1"/>
  <c r="K9" i="1"/>
  <c r="K16" i="1"/>
  <c r="K23" i="1"/>
  <c r="M24" i="1"/>
  <c r="L23" i="1"/>
  <c r="L24" i="1"/>
  <c r="M17" i="1"/>
  <c r="L17" i="1"/>
  <c r="M10" i="1"/>
  <c r="L10" i="1"/>
  <c r="M20" i="1"/>
  <c r="M21" i="1"/>
  <c r="M22" i="1"/>
  <c r="L35" i="1"/>
  <c r="J35" i="1"/>
  <c r="AT14" i="1"/>
  <c r="AT15" i="1"/>
  <c r="AS16" i="1"/>
  <c r="AR16" i="1"/>
  <c r="AT36" i="1"/>
  <c r="AU36" i="1"/>
  <c r="AT32" i="1"/>
  <c r="AU32" i="1"/>
  <c r="AT31" i="1"/>
  <c r="AU31" i="1"/>
  <c r="W22" i="1"/>
  <c r="AK11" i="1"/>
  <c r="AM11" i="1"/>
  <c r="AK26" i="1"/>
  <c r="AN11" i="1"/>
  <c r="AN20" i="1"/>
  <c r="AL11" i="1"/>
  <c r="AL19" i="1"/>
  <c r="AL20" i="1"/>
  <c r="E7" i="1"/>
  <c r="D18" i="1"/>
  <c r="D22" i="1"/>
  <c r="D7" i="1"/>
  <c r="D11" i="1"/>
  <c r="AS33" i="1"/>
  <c r="AS37" i="1"/>
  <c r="Q34" i="1"/>
  <c r="Q37" i="1"/>
  <c r="P34" i="1"/>
  <c r="P37" i="1"/>
  <c r="E18" i="1"/>
  <c r="E11" i="1"/>
  <c r="E22" i="1"/>
  <c r="F22" i="1"/>
  <c r="AM32" i="1"/>
  <c r="F10" i="1"/>
  <c r="F21" i="1"/>
  <c r="E32" i="1"/>
  <c r="D32" i="1"/>
  <c r="AE31" i="1"/>
  <c r="AF31" i="1"/>
  <c r="AG31" i="1"/>
  <c r="F9" i="1"/>
  <c r="F20" i="1"/>
  <c r="E31" i="1"/>
  <c r="D31" i="1"/>
  <c r="X29" i="1"/>
  <c r="W29" i="1"/>
  <c r="F6" i="1"/>
  <c r="F17" i="1"/>
  <c r="E28" i="1"/>
  <c r="D28" i="1"/>
  <c r="F5" i="1"/>
  <c r="F16" i="1"/>
  <c r="E27" i="1"/>
  <c r="D27" i="1"/>
  <c r="J9" i="1"/>
  <c r="J16" i="1"/>
  <c r="L22" i="1"/>
  <c r="K22" i="1"/>
  <c r="J22" i="1"/>
  <c r="L21" i="1"/>
  <c r="K21" i="1"/>
  <c r="J21" i="1"/>
  <c r="L20" i="1"/>
  <c r="K20" i="1"/>
  <c r="J20" i="1"/>
  <c r="AT4" i="1"/>
  <c r="AT5" i="1"/>
  <c r="AT6" i="1"/>
  <c r="AT7" i="1"/>
  <c r="AT8" i="1"/>
  <c r="AT9" i="1"/>
  <c r="AT10" i="1"/>
  <c r="AT11" i="1"/>
  <c r="AT12" i="1"/>
  <c r="AT13" i="1"/>
  <c r="AH7" i="1"/>
  <c r="AE7" i="1"/>
  <c r="AF7" i="1"/>
  <c r="K17" i="1"/>
  <c r="AN30" i="1"/>
  <c r="AN31" i="1"/>
  <c r="AN27" i="1"/>
  <c r="AM20" i="1"/>
  <c r="AN29" i="1"/>
  <c r="AN28" i="1"/>
  <c r="AG7" i="1"/>
  <c r="J23" i="1"/>
  <c r="K10" i="1"/>
  <c r="AT16" i="1"/>
  <c r="AR37" i="1"/>
  <c r="Y29" i="1"/>
  <c r="F31" i="1"/>
  <c r="D33" i="1"/>
  <c r="F27" i="1"/>
  <c r="E23" i="1"/>
  <c r="F23" i="1"/>
  <c r="F32" i="1"/>
  <c r="E33" i="1"/>
  <c r="D23" i="1"/>
  <c r="E29" i="1"/>
  <c r="F28" i="1"/>
  <c r="F18" i="1"/>
  <c r="F11" i="1"/>
  <c r="F33" i="1"/>
  <c r="D12" i="1"/>
  <c r="E12" i="1"/>
  <c r="F7" i="1"/>
  <c r="D29" i="1"/>
  <c r="AN32" i="1"/>
  <c r="K24" i="1"/>
  <c r="AU33" i="1"/>
  <c r="AU37" i="1"/>
  <c r="D34" i="1"/>
  <c r="E34" i="1"/>
  <c r="F29" i="1"/>
  <c r="F34" i="1"/>
  <c r="F12" i="1"/>
</calcChain>
</file>

<file path=xl/sharedStrings.xml><?xml version="1.0" encoding="utf-8"?>
<sst xmlns="http://schemas.openxmlformats.org/spreadsheetml/2006/main" count="280" uniqueCount="196">
  <si>
    <t>CIP 2 digit</t>
  </si>
  <si>
    <t>Program</t>
  </si>
  <si>
    <t>Undergraduate</t>
  </si>
  <si>
    <t>Graduate</t>
  </si>
  <si>
    <t>AND Teacher Preparation / Certification Programs</t>
  </si>
  <si>
    <t>Section 1:  Status and Rank</t>
  </si>
  <si>
    <t>Undergraduate Students</t>
  </si>
  <si>
    <t>Headcount</t>
  </si>
  <si>
    <t>Credit Hours</t>
  </si>
  <si>
    <t>FTE</t>
  </si>
  <si>
    <t>Number of</t>
  </si>
  <si>
    <t>Number offered</t>
  </si>
  <si>
    <t xml:space="preserve">Number </t>
  </si>
  <si>
    <t>TOTAL</t>
  </si>
  <si>
    <t xml:space="preserve"> Full-time</t>
  </si>
  <si>
    <t>Applications</t>
  </si>
  <si>
    <t>Admission</t>
  </si>
  <si>
    <t>Enrolled</t>
  </si>
  <si>
    <t>03</t>
  </si>
  <si>
    <t>DO Not include PRE-program students</t>
  </si>
  <si>
    <t>Enrollment</t>
  </si>
  <si>
    <t>Men</t>
  </si>
  <si>
    <t>Women</t>
  </si>
  <si>
    <t>Total</t>
  </si>
  <si>
    <t>Teaching</t>
  </si>
  <si>
    <t>Learning Disabilities</t>
  </si>
  <si>
    <t>A.  First Time Freshmen</t>
  </si>
  <si>
    <t>05</t>
  </si>
  <si>
    <t>Area, Ethnic, Cultural Studies</t>
  </si>
  <si>
    <t>Program / Degree Type</t>
  </si>
  <si>
    <t>Undergraduates</t>
  </si>
  <si>
    <t>Faculty#</t>
  </si>
  <si>
    <t>Faculty</t>
  </si>
  <si>
    <t xml:space="preserve">   ADD/ADHD</t>
  </si>
  <si>
    <t>Out of State</t>
  </si>
  <si>
    <t>08</t>
  </si>
  <si>
    <t>Marketing Operations</t>
  </si>
  <si>
    <t>Graduates</t>
  </si>
  <si>
    <t>Full-time</t>
  </si>
  <si>
    <t>Psychological/Emotional</t>
  </si>
  <si>
    <t>09</t>
  </si>
  <si>
    <t>Communications</t>
  </si>
  <si>
    <t>Bachelor</t>
  </si>
  <si>
    <t>Master</t>
  </si>
  <si>
    <t>Professor</t>
  </si>
  <si>
    <t>Chronic Health</t>
  </si>
  <si>
    <t>Part-time</t>
  </si>
  <si>
    <t>CT Residents</t>
  </si>
  <si>
    <t>Communication Technologies</t>
  </si>
  <si>
    <t>Associate Prof.</t>
  </si>
  <si>
    <t>Computer-Info Sci</t>
  </si>
  <si>
    <t>Female</t>
  </si>
  <si>
    <t>FTE*</t>
  </si>
  <si>
    <t>Assistant Prof.</t>
  </si>
  <si>
    <t>Hearing</t>
  </si>
  <si>
    <t>YIELD</t>
  </si>
  <si>
    <t>Education</t>
  </si>
  <si>
    <t>Male</t>
  </si>
  <si>
    <t>Session One</t>
  </si>
  <si>
    <t>Instructor</t>
  </si>
  <si>
    <t>Vision</t>
  </si>
  <si>
    <t>Session Two</t>
  </si>
  <si>
    <t>Subtotal</t>
  </si>
  <si>
    <t>Head/Brain Injury</t>
  </si>
  <si>
    <t>B.  New Transfers from OTHER Institutions</t>
  </si>
  <si>
    <t>Engineering Technology</t>
  </si>
  <si>
    <t>Non-resident Alien</t>
  </si>
  <si>
    <t>Session Three</t>
  </si>
  <si>
    <t xml:space="preserve">Speech/Language </t>
  </si>
  <si>
    <t>Foreign Languages/Literature</t>
  </si>
  <si>
    <t>*Total  ranked Faculty from AAUP Contract</t>
  </si>
  <si>
    <t>Include coaches, counselors, or librarians</t>
  </si>
  <si>
    <t>Graduate Students</t>
  </si>
  <si>
    <t>Family and Consumer Sciences</t>
  </si>
  <si>
    <t xml:space="preserve">#Instructional faculty only;  </t>
  </si>
  <si>
    <t>DO NOT include coaches, counselors, or librarians</t>
  </si>
  <si>
    <t>English Languages/Literature</t>
  </si>
  <si>
    <t>Liberal Arts/Sci/Humanities</t>
  </si>
  <si>
    <t>Library Science</t>
  </si>
  <si>
    <t>Lecturers</t>
  </si>
  <si>
    <t>Biological/Life Science</t>
  </si>
  <si>
    <t>Graduate Assistants</t>
  </si>
  <si>
    <t>Total NEW Applications for Full Time Admission</t>
  </si>
  <si>
    <t>Mathematics and Statistics</t>
  </si>
  <si>
    <t>Unknown</t>
  </si>
  <si>
    <t>Inter-Disciplinary</t>
  </si>
  <si>
    <t>Parks/Rec/Leisure/Fitness</t>
  </si>
  <si>
    <t>Philosophy/Religious Studies</t>
  </si>
  <si>
    <t>TOTAL GRADUATE STUDENTS</t>
  </si>
  <si>
    <t>Physical Sciences</t>
  </si>
  <si>
    <t>Section 2: Highest Earned Degree</t>
  </si>
  <si>
    <t>Psychology</t>
  </si>
  <si>
    <t>Regular Rank Full-time Teaching Faculty</t>
  </si>
  <si>
    <t>All Students</t>
  </si>
  <si>
    <t>Security and Protective Services</t>
  </si>
  <si>
    <t>Public Administration and Social Servies</t>
  </si>
  <si>
    <t>Incoming</t>
  </si>
  <si>
    <t>Continuing</t>
  </si>
  <si>
    <t>N =</t>
  </si>
  <si>
    <t>Percent</t>
  </si>
  <si>
    <t>Social Sciences</t>
  </si>
  <si>
    <t>Housing requests</t>
  </si>
  <si>
    <t>Doctoral Degree</t>
  </si>
  <si>
    <t>Approved Terminal*</t>
  </si>
  <si>
    <t>FT Students</t>
  </si>
  <si>
    <t>PT Students</t>
  </si>
  <si>
    <t>ALL Freshmen</t>
  </si>
  <si>
    <t>Special Freshman Admits</t>
  </si>
  <si>
    <t>Visual/Performing Arts</t>
  </si>
  <si>
    <t>% Accommodated</t>
  </si>
  <si>
    <t>Master's Degree**</t>
  </si>
  <si>
    <t>Score</t>
  </si>
  <si>
    <t># of Students</t>
  </si>
  <si>
    <t>Health Profession/Science</t>
  </si>
  <si>
    <t>Bachelor's Degree</t>
  </si>
  <si>
    <t>Undergraduate Courses</t>
  </si>
  <si>
    <t>Business, Management, Marketing</t>
  </si>
  <si>
    <t>Actual bed count:</t>
  </si>
  <si>
    <t>Less than Bachelor's</t>
  </si>
  <si>
    <t>Lower division  (course #'s 000-299)</t>
  </si>
  <si>
    <t>History</t>
  </si>
  <si>
    <t xml:space="preserve">     Paying Beds </t>
  </si>
  <si>
    <t>Upper division  (course #'s 300-499)</t>
  </si>
  <si>
    <t>NA</t>
  </si>
  <si>
    <t xml:space="preserve">     Non-paying Beds*</t>
  </si>
  <si>
    <t>* Not Doctorate</t>
  </si>
  <si>
    <t>** Including 6th year certificate</t>
  </si>
  <si>
    <t>TOTAL ALL STUDENTS</t>
  </si>
  <si>
    <t>Mean SAT combined</t>
  </si>
  <si>
    <t>TOTAL Matriculated Students</t>
  </si>
  <si>
    <t xml:space="preserve">Actual bed count:  </t>
  </si>
  <si>
    <t>= Total Accommodated</t>
  </si>
  <si>
    <t>Average class rank</t>
  </si>
  <si>
    <t>Non-Matriculated Students</t>
  </si>
  <si>
    <t xml:space="preserve">Designed Capacity:  </t>
  </si>
  <si>
    <t>Approved:</t>
  </si>
  <si>
    <t xml:space="preserve"> - MBA/CPA for teachers of Accounting only</t>
  </si>
  <si>
    <t>Graduate Courses</t>
  </si>
  <si>
    <t xml:space="preserve"> - MFA for teachers of Fine Art or Applied Arts (not including Art History)</t>
  </si>
  <si>
    <t>TOTAL  Students</t>
  </si>
  <si>
    <t>*Non-paying beds include those used by RA's, Dorm Directors, etc.</t>
  </si>
  <si>
    <t>*Calculate FTE faculty on the basis of load hours divided by 12</t>
  </si>
  <si>
    <t xml:space="preserve"> - MLS for Librarians (or Education)</t>
  </si>
  <si>
    <t>(page 1 enrollments)</t>
  </si>
  <si>
    <t xml:space="preserve"> - JD or LLB for teachers of Business Law</t>
  </si>
  <si>
    <t>Construction Trades</t>
  </si>
  <si>
    <t>Black or African American</t>
  </si>
  <si>
    <t>American Indian or Alaska Native</t>
  </si>
  <si>
    <t>Asian</t>
  </si>
  <si>
    <t xml:space="preserve">White </t>
  </si>
  <si>
    <t>Native Hawaiian or Other Pacific Islander</t>
  </si>
  <si>
    <t>Two or More Races</t>
  </si>
  <si>
    <t xml:space="preserve">Accommodated </t>
  </si>
  <si>
    <t>Natural Resources and Conservation</t>
  </si>
  <si>
    <t>Data Source: Office of AccessAbility Services</t>
  </si>
  <si>
    <t>Mobility/Dexterity</t>
  </si>
  <si>
    <t>Autism Spectrum Disorders</t>
  </si>
  <si>
    <t>Other (Seizures)</t>
  </si>
  <si>
    <t>Other (Allergies)</t>
  </si>
  <si>
    <t>Number of Disabilities</t>
  </si>
  <si>
    <t>Include only those students ACCEPTED by your School/ Department of Education</t>
  </si>
  <si>
    <t>Total AAUP</t>
  </si>
  <si>
    <t>Instructional Faculty</t>
  </si>
  <si>
    <t>TOTAL UNDERGRADUATES</t>
  </si>
  <si>
    <t>Undergrad</t>
  </si>
  <si>
    <t>Session Four (not offered)</t>
  </si>
  <si>
    <t>Ed.D.</t>
  </si>
  <si>
    <t>Full-Time</t>
  </si>
  <si>
    <t>Part-Time</t>
  </si>
  <si>
    <t>MATRICULANTS ONLY</t>
  </si>
  <si>
    <t>Engineering</t>
  </si>
  <si>
    <t>* Post-March 2016</t>
  </si>
  <si>
    <t>Mean SAT verbal*</t>
  </si>
  <si>
    <t>Mean SAT math*</t>
  </si>
  <si>
    <t>Residence Life</t>
  </si>
  <si>
    <t>Unduplicated Students =</t>
  </si>
  <si>
    <t>Course #'s 500 and above</t>
  </si>
  <si>
    <t xml:space="preserve">WCSU Enrollment in Education (CIP CODE 13) </t>
  </si>
  <si>
    <t xml:space="preserve">First Time Freshman SAT Scores and Class Rank </t>
  </si>
  <si>
    <t>Total Disabilities</t>
  </si>
  <si>
    <t>WCSU Students With Disabilities</t>
  </si>
  <si>
    <t>Undecided/Undeclared</t>
  </si>
  <si>
    <r>
      <t>WCSU Summer Session 2019:</t>
    </r>
    <r>
      <rPr>
        <sz val="14"/>
        <color theme="0"/>
        <rFont val="Calibri"/>
        <family val="2"/>
        <scheme val="minor"/>
      </rPr>
      <t xml:space="preserve">  Complete on Fall Report</t>
    </r>
  </si>
  <si>
    <t>All Undergraduate Courses</t>
  </si>
  <si>
    <t>In State = CT</t>
  </si>
  <si>
    <t>WCSU Faculty Report</t>
  </si>
  <si>
    <t>WCSU Enrollment by Student Level and Residency, Spring 2023</t>
  </si>
  <si>
    <t>WCSU Applications for Undergraduate Admission, Spring 2023</t>
  </si>
  <si>
    <t>Census date: February 8, 2023</t>
  </si>
  <si>
    <t>WCSU Enrollment by Program, Spring 2023</t>
  </si>
  <si>
    <t>Hispanic or Latino/a</t>
  </si>
  <si>
    <t>Contract</t>
  </si>
  <si>
    <t>Positions *</t>
  </si>
  <si>
    <t>Positions #</t>
  </si>
  <si>
    <t>Page 1 =</t>
  </si>
  <si>
    <r>
      <rPr>
        <b/>
        <sz val="14"/>
        <color theme="1"/>
        <rFont val="Calibri"/>
        <family val="2"/>
        <scheme val="minor"/>
      </rPr>
      <t xml:space="preserve">Winter Session: </t>
    </r>
    <r>
      <rPr>
        <sz val="14"/>
        <color theme="1"/>
        <rFont val="Calibri"/>
        <family val="2"/>
        <scheme val="minor"/>
      </rPr>
      <t xml:space="preserve"> </t>
    </r>
    <r>
      <rPr>
        <sz val="14"/>
        <color rgb="FFFF0000"/>
        <rFont val="Calibri"/>
        <family val="2"/>
        <scheme val="minor"/>
      </rPr>
      <t>Complete on Spring Report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</si>
</sst>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62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indexed="18"/>
      <name val="Calibri"/>
      <family val="2"/>
      <scheme val="minor"/>
    </font>
    <font>
      <b/>
      <sz val="11"/>
      <color indexed="10"/>
      <name val="Calibri"/>
      <family val="2"/>
      <scheme val="minor"/>
    </font>
    <font>
      <u/>
      <sz val="11"/>
      <name val="Calibri"/>
      <family val="2"/>
      <scheme val="minor"/>
    </font>
    <font>
      <sz val="11"/>
      <color indexed="18"/>
      <name val="Calibri"/>
      <family val="2"/>
      <scheme val="minor"/>
    </font>
    <font>
      <b/>
      <i/>
      <sz val="11"/>
      <color indexed="62"/>
      <name val="Calibri"/>
      <family val="2"/>
      <scheme val="minor"/>
    </font>
    <font>
      <b/>
      <i/>
      <sz val="11"/>
      <color indexed="10"/>
      <name val="Calibri"/>
      <family val="2"/>
      <scheme val="minor"/>
    </font>
    <font>
      <sz val="11"/>
      <color indexed="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6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Arial"/>
      <family val="2"/>
    </font>
    <font>
      <i/>
      <sz val="11"/>
      <color indexed="18"/>
      <name val="Arial"/>
      <family val="2"/>
    </font>
    <font>
      <i/>
      <sz val="10"/>
      <color indexed="18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0"/>
      <name val="Arial"/>
      <family val="2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3" fillId="0" borderId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220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5" fillId="0" borderId="0" xfId="0" applyFont="1" applyAlignment="1">
      <alignment horizontal="right"/>
    </xf>
    <xf numFmtId="0" fontId="9" fillId="0" borderId="0" xfId="0" applyFont="1"/>
    <xf numFmtId="0" fontId="3" fillId="0" borderId="0" xfId="0" applyFont="1"/>
    <xf numFmtId="0" fontId="11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22" fillId="0" borderId="0" xfId="0" applyFont="1"/>
    <xf numFmtId="0" fontId="17" fillId="0" borderId="1" xfId="0" applyFont="1" applyBorder="1" applyAlignment="1">
      <alignment horizontal="center"/>
    </xf>
    <xf numFmtId="0" fontId="13" fillId="0" borderId="0" xfId="0" applyFont="1"/>
    <xf numFmtId="0" fontId="25" fillId="0" borderId="0" xfId="0" applyFont="1"/>
    <xf numFmtId="0" fontId="17" fillId="2" borderId="3" xfId="0" applyFont="1" applyFill="1" applyBorder="1" applyAlignment="1">
      <alignment horizontal="center"/>
    </xf>
    <xf numFmtId="0" fontId="18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9" fontId="18" fillId="2" borderId="5" xfId="2" applyFont="1" applyFill="1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26" fillId="0" borderId="0" xfId="0" applyFont="1" applyAlignment="1">
      <alignment horizontal="center"/>
    </xf>
    <xf numFmtId="0" fontId="27" fillId="0" borderId="0" xfId="0" applyFont="1"/>
    <xf numFmtId="0" fontId="17" fillId="2" borderId="0" xfId="0" applyFont="1" applyFill="1" applyAlignment="1">
      <alignment horizontal="right"/>
    </xf>
    <xf numFmtId="3" fontId="18" fillId="2" borderId="0" xfId="0" applyNumberFormat="1" applyFont="1" applyFill="1" applyAlignment="1">
      <alignment horizontal="left"/>
    </xf>
    <xf numFmtId="0" fontId="18" fillId="0" borderId="2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right" indent="1"/>
    </xf>
    <xf numFmtId="3" fontId="17" fillId="0" borderId="0" xfId="0" applyNumberFormat="1" applyFont="1" applyAlignment="1">
      <alignment horizontal="center"/>
    </xf>
    <xf numFmtId="0" fontId="17" fillId="3" borderId="0" xfId="0" applyFont="1" applyFill="1"/>
    <xf numFmtId="0" fontId="21" fillId="3" borderId="0" xfId="0" quotePrefix="1" applyFont="1" applyFill="1"/>
    <xf numFmtId="0" fontId="17" fillId="0" borderId="6" xfId="0" applyFont="1" applyBorder="1"/>
    <xf numFmtId="0" fontId="17" fillId="2" borderId="1" xfId="0" applyFont="1" applyFill="1" applyBorder="1" applyAlignment="1">
      <alignment horizontal="right" indent="1"/>
    </xf>
    <xf numFmtId="9" fontId="18" fillId="2" borderId="1" xfId="2" applyFont="1" applyFill="1" applyBorder="1" applyAlignment="1">
      <alignment horizontal="right" indent="1"/>
    </xf>
    <xf numFmtId="0" fontId="17" fillId="0" borderId="1" xfId="0" applyFont="1" applyBorder="1" applyAlignment="1">
      <alignment horizontal="right" indent="1"/>
    </xf>
    <xf numFmtId="3" fontId="17" fillId="0" borderId="1" xfId="0" applyNumberFormat="1" applyFont="1" applyBorder="1" applyAlignment="1">
      <alignment horizontal="right" indent="1"/>
    </xf>
    <xf numFmtId="3" fontId="17" fillId="2" borderId="1" xfId="0" applyNumberFormat="1" applyFont="1" applyFill="1" applyBorder="1" applyAlignment="1">
      <alignment horizontal="right" indent="1"/>
    </xf>
    <xf numFmtId="3" fontId="17" fillId="2" borderId="5" xfId="0" applyNumberFormat="1" applyFont="1" applyFill="1" applyBorder="1" applyAlignment="1">
      <alignment horizontal="right" indent="1"/>
    </xf>
    <xf numFmtId="3" fontId="17" fillId="0" borderId="0" xfId="0" applyNumberFormat="1" applyFont="1" applyAlignment="1">
      <alignment horizontal="right" indent="1"/>
    </xf>
    <xf numFmtId="3" fontId="18" fillId="2" borderId="5" xfId="0" applyNumberFormat="1" applyFont="1" applyFill="1" applyBorder="1" applyAlignment="1">
      <alignment horizontal="right" indent="1"/>
    </xf>
    <xf numFmtId="0" fontId="17" fillId="0" borderId="7" xfId="0" applyFont="1" applyBorder="1"/>
    <xf numFmtId="0" fontId="18" fillId="0" borderId="7" xfId="0" applyFont="1" applyBorder="1" applyAlignment="1">
      <alignment horizontal="right"/>
    </xf>
    <xf numFmtId="0" fontId="17" fillId="0" borderId="7" xfId="0" applyFont="1" applyBorder="1" applyAlignment="1">
      <alignment horizontal="right"/>
    </xf>
    <xf numFmtId="0" fontId="18" fillId="0" borderId="7" xfId="0" applyFont="1" applyBorder="1"/>
    <xf numFmtId="0" fontId="17" fillId="0" borderId="7" xfId="0" applyFont="1" applyBorder="1" applyAlignment="1">
      <alignment horizontal="center"/>
    </xf>
    <xf numFmtId="0" fontId="18" fillId="0" borderId="6" xfId="0" applyFont="1" applyBorder="1" applyAlignment="1">
      <alignment horizontal="left"/>
    </xf>
    <xf numFmtId="3" fontId="17" fillId="2" borderId="2" xfId="0" applyNumberFormat="1" applyFont="1" applyFill="1" applyBorder="1" applyAlignment="1">
      <alignment horizontal="right" indent="1"/>
    </xf>
    <xf numFmtId="3" fontId="17" fillId="2" borderId="3" xfId="0" applyNumberFormat="1" applyFont="1" applyFill="1" applyBorder="1" applyAlignment="1">
      <alignment horizontal="right" indent="1"/>
    </xf>
    <xf numFmtId="2" fontId="17" fillId="0" borderId="0" xfId="0" applyNumberFormat="1" applyFont="1"/>
    <xf numFmtId="2" fontId="18" fillId="0" borderId="0" xfId="0" applyNumberFormat="1" applyFont="1" applyAlignment="1">
      <alignment horizontal="center"/>
    </xf>
    <xf numFmtId="0" fontId="33" fillId="0" borderId="0" xfId="0" applyFont="1"/>
    <xf numFmtId="0" fontId="34" fillId="0" borderId="0" xfId="0" applyFont="1"/>
    <xf numFmtId="0" fontId="20" fillId="0" borderId="0" xfId="0" applyFont="1" applyAlignment="1">
      <alignment horizontal="center"/>
    </xf>
    <xf numFmtId="0" fontId="17" fillId="0" borderId="3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7" fillId="0" borderId="0" xfId="0" quotePrefix="1" applyFont="1" applyAlignment="1">
      <alignment horizontal="right" indent="1"/>
    </xf>
    <xf numFmtId="0" fontId="25" fillId="0" borderId="0" xfId="0" applyFont="1" applyAlignment="1">
      <alignment horizontal="right" indent="1"/>
    </xf>
    <xf numFmtId="0" fontId="5" fillId="0" borderId="0" xfId="0" applyFont="1" applyAlignment="1">
      <alignment horizontal="right" indent="1"/>
    </xf>
    <xf numFmtId="0" fontId="9" fillId="0" borderId="0" xfId="0" applyFont="1" applyAlignment="1">
      <alignment horizontal="right" indent="1"/>
    </xf>
    <xf numFmtId="3" fontId="5" fillId="0" borderId="7" xfId="0" applyNumberFormat="1" applyFont="1" applyBorder="1"/>
    <xf numFmtId="0" fontId="5" fillId="0" borderId="7" xfId="0" applyFont="1" applyBorder="1"/>
    <xf numFmtId="0" fontId="5" fillId="0" borderId="6" xfId="0" applyFont="1" applyBorder="1"/>
    <xf numFmtId="0" fontId="17" fillId="0" borderId="9" xfId="0" applyFont="1" applyBorder="1"/>
    <xf numFmtId="0" fontId="5" fillId="0" borderId="12" xfId="0" applyFont="1" applyBorder="1"/>
    <xf numFmtId="0" fontId="18" fillId="0" borderId="13" xfId="0" applyFont="1" applyBorder="1"/>
    <xf numFmtId="0" fontId="17" fillId="0" borderId="13" xfId="0" applyFont="1" applyBorder="1"/>
    <xf numFmtId="0" fontId="7" fillId="0" borderId="13" xfId="0" applyFont="1" applyBorder="1"/>
    <xf numFmtId="0" fontId="5" fillId="0" borderId="9" xfId="0" applyFont="1" applyBorder="1"/>
    <xf numFmtId="0" fontId="5" fillId="0" borderId="13" xfId="0" applyFont="1" applyBorder="1"/>
    <xf numFmtId="164" fontId="17" fillId="2" borderId="1" xfId="0" applyNumberFormat="1" applyFont="1" applyFill="1" applyBorder="1" applyAlignment="1">
      <alignment horizontal="right" indent="1"/>
    </xf>
    <xf numFmtId="164" fontId="17" fillId="0" borderId="0" xfId="0" applyNumberFormat="1" applyFont="1" applyAlignment="1">
      <alignment horizontal="right" indent="1"/>
    </xf>
    <xf numFmtId="164" fontId="17" fillId="2" borderId="2" xfId="0" applyNumberFormat="1" applyFont="1" applyFill="1" applyBorder="1" applyAlignment="1">
      <alignment horizontal="right" indent="1"/>
    </xf>
    <xf numFmtId="3" fontId="18" fillId="2" borderId="14" xfId="0" applyNumberFormat="1" applyFont="1" applyFill="1" applyBorder="1" applyAlignment="1">
      <alignment horizontal="right" indent="1"/>
    </xf>
    <xf numFmtId="164" fontId="18" fillId="2" borderId="14" xfId="0" applyNumberFormat="1" applyFont="1" applyFill="1" applyBorder="1" applyAlignment="1">
      <alignment horizontal="right" indent="1"/>
    </xf>
    <xf numFmtId="3" fontId="18" fillId="0" borderId="0" xfId="0" applyNumberFormat="1" applyFont="1" applyAlignment="1">
      <alignment horizontal="right" indent="1"/>
    </xf>
    <xf numFmtId="164" fontId="18" fillId="0" borderId="0" xfId="0" applyNumberFormat="1" applyFont="1" applyAlignment="1">
      <alignment horizontal="right" indent="1"/>
    </xf>
    <xf numFmtId="3" fontId="17" fillId="0" borderId="6" xfId="0" applyNumberFormat="1" applyFont="1" applyBorder="1" applyAlignment="1">
      <alignment horizontal="right" indent="1"/>
    </xf>
    <xf numFmtId="164" fontId="17" fillId="0" borderId="6" xfId="0" applyNumberFormat="1" applyFont="1" applyBorder="1" applyAlignment="1">
      <alignment horizontal="right" indent="1"/>
    </xf>
    <xf numFmtId="0" fontId="21" fillId="0" borderId="0" xfId="0" quotePrefix="1" applyFont="1"/>
    <xf numFmtId="0" fontId="15" fillId="3" borderId="0" xfId="0" applyFont="1" applyFill="1" applyAlignment="1">
      <alignment horizontal="center"/>
    </xf>
    <xf numFmtId="0" fontId="16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5" fillId="3" borderId="0" xfId="0" applyFont="1" applyFill="1"/>
    <xf numFmtId="164" fontId="5" fillId="3" borderId="0" xfId="0" applyNumberFormat="1" applyFont="1" applyFill="1" applyAlignment="1">
      <alignment horizontal="center"/>
    </xf>
    <xf numFmtId="164" fontId="5" fillId="3" borderId="0" xfId="0" applyNumberFormat="1" applyFont="1" applyFill="1"/>
    <xf numFmtId="164" fontId="7" fillId="3" borderId="0" xfId="0" applyNumberFormat="1" applyFont="1" applyFill="1" applyAlignment="1">
      <alignment horizontal="center"/>
    </xf>
    <xf numFmtId="0" fontId="9" fillId="3" borderId="0" xfId="0" applyFont="1" applyFill="1"/>
    <xf numFmtId="0" fontId="21" fillId="0" borderId="0" xfId="0" applyFont="1" applyAlignment="1">
      <alignment horizontal="right" indent="1"/>
    </xf>
    <xf numFmtId="0" fontId="21" fillId="0" borderId="1" xfId="0" applyFont="1" applyBorder="1" applyAlignment="1">
      <alignment horizontal="right" indent="1"/>
    </xf>
    <xf numFmtId="3" fontId="20" fillId="2" borderId="1" xfId="0" applyNumberFormat="1" applyFont="1" applyFill="1" applyBorder="1" applyAlignment="1">
      <alignment horizontal="right" indent="1"/>
    </xf>
    <xf numFmtId="9" fontId="17" fillId="2" borderId="1" xfId="2" applyFont="1" applyFill="1" applyBorder="1" applyAlignment="1">
      <alignment horizontal="right" indent="1"/>
    </xf>
    <xf numFmtId="0" fontId="18" fillId="0" borderId="0" xfId="0" applyFont="1" applyAlignment="1">
      <alignment horizontal="right" indent="1"/>
    </xf>
    <xf numFmtId="0" fontId="23" fillId="0" borderId="0" xfId="0" applyFont="1" applyAlignment="1">
      <alignment horizontal="right" indent="1"/>
    </xf>
    <xf numFmtId="3" fontId="17" fillId="2" borderId="8" xfId="0" applyNumberFormat="1" applyFont="1" applyFill="1" applyBorder="1" applyAlignment="1">
      <alignment horizontal="right" indent="1"/>
    </xf>
    <xf numFmtId="3" fontId="21" fillId="0" borderId="1" xfId="0" applyNumberFormat="1" applyFont="1" applyBorder="1" applyAlignment="1">
      <alignment horizontal="right" indent="1"/>
    </xf>
    <xf numFmtId="3" fontId="17" fillId="2" borderId="4" xfId="0" applyNumberFormat="1" applyFont="1" applyFill="1" applyBorder="1" applyAlignment="1">
      <alignment horizontal="right" indent="1"/>
    </xf>
    <xf numFmtId="3" fontId="17" fillId="2" borderId="10" xfId="0" applyNumberFormat="1" applyFont="1" applyFill="1" applyBorder="1" applyAlignment="1">
      <alignment horizontal="right" indent="1"/>
    </xf>
    <xf numFmtId="9" fontId="17" fillId="2" borderId="10" xfId="2" applyFont="1" applyFill="1" applyBorder="1" applyAlignment="1">
      <alignment horizontal="right" indent="1"/>
    </xf>
    <xf numFmtId="3" fontId="21" fillId="0" borderId="0" xfId="0" applyNumberFormat="1" applyFont="1" applyAlignment="1">
      <alignment horizontal="right" indent="1"/>
    </xf>
    <xf numFmtId="164" fontId="21" fillId="0" borderId="0" xfId="0" applyNumberFormat="1" applyFont="1" applyAlignment="1">
      <alignment horizontal="right" indent="1"/>
    </xf>
    <xf numFmtId="0" fontId="21" fillId="0" borderId="0" xfId="0" applyFont="1" applyAlignment="1">
      <alignment horizontal="left"/>
    </xf>
    <xf numFmtId="0" fontId="4" fillId="3" borderId="0" xfId="0" applyFont="1" applyFill="1"/>
    <xf numFmtId="0" fontId="17" fillId="3" borderId="11" xfId="0" quotePrefix="1" applyFont="1" applyFill="1" applyBorder="1" applyAlignment="1">
      <alignment horizontal="centerContinuous"/>
    </xf>
    <xf numFmtId="0" fontId="20" fillId="3" borderId="11" xfId="0" applyFont="1" applyFill="1" applyBorder="1" applyAlignment="1">
      <alignment horizontal="centerContinuous"/>
    </xf>
    <xf numFmtId="0" fontId="19" fillId="3" borderId="0" xfId="0" applyFont="1" applyFill="1" applyAlignment="1">
      <alignment horizontal="right" indent="1"/>
    </xf>
    <xf numFmtId="0" fontId="19" fillId="3" borderId="0" xfId="0" applyFont="1" applyFill="1"/>
    <xf numFmtId="0" fontId="19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18" fillId="3" borderId="0" xfId="0" applyFont="1" applyFill="1"/>
    <xf numFmtId="0" fontId="17" fillId="3" borderId="0" xfId="0" applyFont="1" applyFill="1" applyAlignment="1">
      <alignment horizontal="center"/>
    </xf>
    <xf numFmtId="0" fontId="18" fillId="3" borderId="11" xfId="0" applyFont="1" applyFill="1" applyBorder="1" applyAlignment="1">
      <alignment horizontal="centerContinuous"/>
    </xf>
    <xf numFmtId="0" fontId="17" fillId="3" borderId="11" xfId="0" applyFont="1" applyFill="1" applyBorder="1" applyAlignment="1">
      <alignment horizontal="centerContinuous"/>
    </xf>
    <xf numFmtId="0" fontId="7" fillId="3" borderId="0" xfId="0" applyFont="1" applyFill="1"/>
    <xf numFmtId="0" fontId="18" fillId="3" borderId="0" xfId="0" applyFont="1" applyFill="1" applyAlignment="1">
      <alignment horizontal="right" indent="1"/>
    </xf>
    <xf numFmtId="0" fontId="18" fillId="3" borderId="0" xfId="0" applyFont="1" applyFill="1" applyAlignment="1">
      <alignment horizontal="left"/>
    </xf>
    <xf numFmtId="0" fontId="21" fillId="3" borderId="0" xfId="0" applyFont="1" applyFill="1"/>
    <xf numFmtId="0" fontId="18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/>
    </xf>
    <xf numFmtId="0" fontId="17" fillId="3" borderId="0" xfId="0" applyFont="1" applyFill="1" applyAlignment="1">
      <alignment horizontal="right" indent="1"/>
    </xf>
    <xf numFmtId="0" fontId="0" fillId="3" borderId="0" xfId="0" applyFill="1"/>
    <xf numFmtId="0" fontId="18" fillId="0" borderId="0" xfId="0" applyFont="1" applyAlignment="1">
      <alignment horizontal="left" indent="2"/>
    </xf>
    <xf numFmtId="3" fontId="18" fillId="2" borderId="1" xfId="0" applyNumberFormat="1" applyFont="1" applyFill="1" applyBorder="1" applyAlignment="1">
      <alignment horizontal="right" indent="1"/>
    </xf>
    <xf numFmtId="2" fontId="17" fillId="0" borderId="1" xfId="0" applyNumberFormat="1" applyFont="1" applyBorder="1" applyAlignment="1">
      <alignment horizontal="right" indent="1"/>
    </xf>
    <xf numFmtId="2" fontId="17" fillId="2" borderId="1" xfId="0" applyNumberFormat="1" applyFont="1" applyFill="1" applyBorder="1" applyAlignment="1">
      <alignment horizontal="right" indent="1"/>
    </xf>
    <xf numFmtId="9" fontId="17" fillId="2" borderId="3" xfId="0" applyNumberFormat="1" applyFont="1" applyFill="1" applyBorder="1" applyAlignment="1">
      <alignment horizontal="right" indent="1"/>
    </xf>
    <xf numFmtId="9" fontId="17" fillId="2" borderId="1" xfId="0" applyNumberFormat="1" applyFont="1" applyFill="1" applyBorder="1" applyAlignment="1">
      <alignment horizontal="right" indent="1"/>
    </xf>
    <xf numFmtId="0" fontId="37" fillId="3" borderId="0" xfId="0" applyFont="1" applyFill="1" applyAlignment="1">
      <alignment horizontal="left" indent="1"/>
    </xf>
    <xf numFmtId="0" fontId="37" fillId="3" borderId="0" xfId="0" applyFont="1" applyFill="1"/>
    <xf numFmtId="0" fontId="41" fillId="3" borderId="0" xfId="0" applyFont="1" applyFill="1"/>
    <xf numFmtId="0" fontId="36" fillId="3" borderId="0" xfId="0" applyFont="1" applyFill="1" applyAlignment="1">
      <alignment horizontal="left" indent="1"/>
    </xf>
    <xf numFmtId="0" fontId="36" fillId="3" borderId="0" xfId="0" applyFont="1" applyFill="1" applyAlignment="1">
      <alignment horizontal="right" indent="1"/>
    </xf>
    <xf numFmtId="0" fontId="37" fillId="3" borderId="0" xfId="0" applyFont="1" applyFill="1" applyAlignment="1">
      <alignment horizontal="right" indent="1"/>
    </xf>
    <xf numFmtId="3" fontId="37" fillId="3" borderId="0" xfId="0" applyNumberFormat="1" applyFont="1" applyFill="1" applyAlignment="1">
      <alignment horizontal="right" indent="1"/>
    </xf>
    <xf numFmtId="165" fontId="37" fillId="3" borderId="0" xfId="0" applyNumberFormat="1" applyFont="1" applyFill="1" applyAlignment="1">
      <alignment horizontal="right" indent="1"/>
    </xf>
    <xf numFmtId="2" fontId="37" fillId="3" borderId="0" xfId="0" applyNumberFormat="1" applyFont="1" applyFill="1" applyAlignment="1">
      <alignment horizontal="right" indent="1"/>
    </xf>
    <xf numFmtId="0" fontId="5" fillId="3" borderId="0" xfId="0" applyFont="1" applyFill="1" applyAlignment="1">
      <alignment horizontal="left" indent="1"/>
    </xf>
    <xf numFmtId="0" fontId="3" fillId="3" borderId="0" xfId="0" applyFont="1" applyFill="1"/>
    <xf numFmtId="0" fontId="38" fillId="3" borderId="0" xfId="0" applyFont="1" applyFill="1" applyAlignment="1">
      <alignment horizontal="left" indent="1"/>
    </xf>
    <xf numFmtId="0" fontId="38" fillId="3" borderId="0" xfId="0" applyFont="1" applyFill="1"/>
    <xf numFmtId="0" fontId="36" fillId="3" borderId="0" xfId="0" applyFont="1" applyFill="1"/>
    <xf numFmtId="3" fontId="17" fillId="0" borderId="1" xfId="0" applyNumberFormat="1" applyFont="1" applyBorder="1" applyAlignment="1">
      <alignment horizontal="right" indent="2"/>
    </xf>
    <xf numFmtId="3" fontId="18" fillId="2" borderId="1" xfId="0" applyNumberFormat="1" applyFont="1" applyFill="1" applyBorder="1" applyAlignment="1">
      <alignment horizontal="right" indent="2"/>
    </xf>
    <xf numFmtId="3" fontId="17" fillId="0" borderId="0" xfId="0" applyNumberFormat="1" applyFont="1" applyAlignment="1">
      <alignment horizontal="right" indent="2"/>
    </xf>
    <xf numFmtId="0" fontId="17" fillId="0" borderId="1" xfId="0" applyFont="1" applyBorder="1" applyAlignment="1">
      <alignment horizontal="right" indent="2"/>
    </xf>
    <xf numFmtId="0" fontId="2" fillId="3" borderId="0" xfId="0" applyFont="1" applyFill="1" applyAlignment="1">
      <alignment horizontal="left" indent="1"/>
    </xf>
    <xf numFmtId="0" fontId="42" fillId="3" borderId="0" xfId="0" applyFont="1" applyFill="1"/>
    <xf numFmtId="0" fontId="2" fillId="3" borderId="0" xfId="0" applyFont="1" applyFill="1"/>
    <xf numFmtId="0" fontId="14" fillId="3" borderId="0" xfId="0" applyFont="1" applyFill="1"/>
    <xf numFmtId="0" fontId="2" fillId="3" borderId="0" xfId="0" applyFont="1" applyFill="1" applyAlignment="1">
      <alignment horizontal="center"/>
    </xf>
    <xf numFmtId="0" fontId="14" fillId="3" borderId="0" xfId="0" applyFont="1" applyFill="1" applyAlignment="1">
      <alignment horizontal="left" indent="1"/>
    </xf>
    <xf numFmtId="0" fontId="14" fillId="3" borderId="0" xfId="0" applyFont="1" applyFill="1" applyAlignment="1">
      <alignment horizontal="right" indent="1"/>
    </xf>
    <xf numFmtId="0" fontId="14" fillId="3" borderId="0" xfId="0" applyFont="1" applyFill="1" applyAlignment="1">
      <alignment horizontal="center"/>
    </xf>
    <xf numFmtId="0" fontId="2" fillId="3" borderId="16" xfId="0" applyFont="1" applyFill="1" applyBorder="1"/>
    <xf numFmtId="3" fontId="2" fillId="3" borderId="10" xfId="0" applyNumberFormat="1" applyFont="1" applyFill="1" applyBorder="1" applyAlignment="1">
      <alignment horizontal="right" indent="1"/>
    </xf>
    <xf numFmtId="3" fontId="1" fillId="3" borderId="10" xfId="0" applyNumberFormat="1" applyFont="1" applyFill="1" applyBorder="1" applyAlignment="1">
      <alignment horizontal="right" indent="1"/>
    </xf>
    <xf numFmtId="0" fontId="38" fillId="3" borderId="15" xfId="0" applyFont="1" applyFill="1" applyBorder="1"/>
    <xf numFmtId="0" fontId="2" fillId="3" borderId="7" xfId="0" applyFont="1" applyFill="1" applyBorder="1"/>
    <xf numFmtId="3" fontId="2" fillId="3" borderId="1" xfId="0" applyNumberFormat="1" applyFont="1" applyFill="1" applyBorder="1" applyAlignment="1">
      <alignment horizontal="right" indent="1"/>
    </xf>
    <xf numFmtId="0" fontId="14" fillId="3" borderId="7" xfId="0" applyFont="1" applyFill="1" applyBorder="1"/>
    <xf numFmtId="3" fontId="14" fillId="3" borderId="1" xfId="0" applyNumberFormat="1" applyFont="1" applyFill="1" applyBorder="1" applyAlignment="1">
      <alignment horizontal="right" indent="1"/>
    </xf>
    <xf numFmtId="0" fontId="14" fillId="3" borderId="6" xfId="0" applyFont="1" applyFill="1" applyBorder="1"/>
    <xf numFmtId="0" fontId="2" fillId="3" borderId="6" xfId="0" applyFont="1" applyFill="1" applyBorder="1" applyAlignment="1">
      <alignment horizontal="center"/>
    </xf>
    <xf numFmtId="0" fontId="14" fillId="3" borderId="6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right" indent="1"/>
    </xf>
    <xf numFmtId="0" fontId="9" fillId="3" borderId="0" xfId="0" applyFont="1" applyFill="1" applyAlignment="1">
      <alignment horizontal="left" indent="1"/>
    </xf>
    <xf numFmtId="0" fontId="18" fillId="3" borderId="5" xfId="0" applyFont="1" applyFill="1" applyBorder="1" applyAlignment="1">
      <alignment horizontal="left" indent="1"/>
    </xf>
    <xf numFmtId="0" fontId="18" fillId="3" borderId="6" xfId="0" applyFont="1" applyFill="1" applyBorder="1"/>
    <xf numFmtId="0" fontId="18" fillId="3" borderId="7" xfId="0" applyFont="1" applyFill="1" applyBorder="1" applyAlignment="1">
      <alignment horizontal="right" indent="1"/>
    </xf>
    <xf numFmtId="0" fontId="24" fillId="3" borderId="0" xfId="0" applyFont="1" applyFill="1"/>
    <xf numFmtId="0" fontId="24" fillId="3" borderId="0" xfId="0" applyFont="1" applyFill="1" applyAlignment="1">
      <alignment horizontal="right" indent="1"/>
    </xf>
    <xf numFmtId="0" fontId="17" fillId="3" borderId="0" xfId="0" applyFont="1" applyFill="1" applyAlignment="1">
      <alignment horizontal="left" indent="1"/>
    </xf>
    <xf numFmtId="0" fontId="31" fillId="3" borderId="0" xfId="0" applyFont="1" applyFill="1"/>
    <xf numFmtId="0" fontId="17" fillId="0" borderId="3" xfId="0" applyFont="1" applyBorder="1" applyAlignment="1">
      <alignment horizontal="right" indent="1"/>
    </xf>
    <xf numFmtId="0" fontId="18" fillId="3" borderId="0" xfId="0" applyFont="1" applyFill="1" applyAlignment="1">
      <alignment horizontal="centerContinuous"/>
    </xf>
    <xf numFmtId="0" fontId="17" fillId="3" borderId="7" xfId="0" applyFont="1" applyFill="1" applyBorder="1"/>
    <xf numFmtId="3" fontId="17" fillId="3" borderId="1" xfId="0" applyNumberFormat="1" applyFont="1" applyFill="1" applyBorder="1" applyAlignment="1">
      <alignment horizontal="right" indent="1"/>
    </xf>
    <xf numFmtId="3" fontId="17" fillId="3" borderId="5" xfId="0" applyNumberFormat="1" applyFont="1" applyFill="1" applyBorder="1" applyAlignment="1">
      <alignment horizontal="right" indent="1"/>
    </xf>
    <xf numFmtId="3" fontId="17" fillId="3" borderId="0" xfId="0" applyNumberFormat="1" applyFont="1" applyFill="1" applyAlignment="1">
      <alignment horizontal="right" indent="1"/>
    </xf>
    <xf numFmtId="0" fontId="17" fillId="3" borderId="6" xfId="0" applyFont="1" applyFill="1" applyBorder="1"/>
    <xf numFmtId="0" fontId="17" fillId="3" borderId="7" xfId="0" applyFont="1" applyFill="1" applyBorder="1" applyAlignment="1">
      <alignment horizontal="center"/>
    </xf>
    <xf numFmtId="0" fontId="25" fillId="3" borderId="0" xfId="0" applyFont="1" applyFill="1"/>
    <xf numFmtId="3" fontId="17" fillId="3" borderId="0" xfId="0" applyNumberFormat="1" applyFont="1" applyFill="1"/>
    <xf numFmtId="165" fontId="17" fillId="3" borderId="1" xfId="0" applyNumberFormat="1" applyFont="1" applyFill="1" applyBorder="1" applyAlignment="1">
      <alignment horizontal="right"/>
    </xf>
    <xf numFmtId="165" fontId="17" fillId="3" borderId="0" xfId="0" applyNumberFormat="1" applyFont="1" applyFill="1" applyAlignment="1">
      <alignment horizontal="right"/>
    </xf>
    <xf numFmtId="165" fontId="18" fillId="3" borderId="5" xfId="0" applyNumberFormat="1" applyFont="1" applyFill="1" applyBorder="1" applyAlignment="1">
      <alignment horizontal="right"/>
    </xf>
    <xf numFmtId="0" fontId="18" fillId="0" borderId="6" xfId="0" applyFont="1" applyBorder="1"/>
    <xf numFmtId="0" fontId="2" fillId="3" borderId="7" xfId="0" applyFont="1" applyFill="1" applyBorder="1" applyAlignment="1">
      <alignment horizontal="center"/>
    </xf>
    <xf numFmtId="2" fontId="2" fillId="3" borderId="7" xfId="0" applyNumberFormat="1" applyFont="1" applyFill="1" applyBorder="1" applyAlignment="1">
      <alignment horizontal="center"/>
    </xf>
    <xf numFmtId="0" fontId="38" fillId="3" borderId="7" xfId="0" applyFont="1" applyFill="1" applyBorder="1"/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/>
    <xf numFmtId="0" fontId="17" fillId="3" borderId="0" xfId="0" applyFont="1" applyFill="1" applyAlignment="1">
      <alignment horizontal="left"/>
    </xf>
    <xf numFmtId="0" fontId="28" fillId="3" borderId="0" xfId="0" applyFont="1" applyFill="1"/>
    <xf numFmtId="0" fontId="17" fillId="3" borderId="0" xfId="0" applyFont="1" applyFill="1" applyAlignment="1">
      <alignment horizontal="right"/>
    </xf>
    <xf numFmtId="0" fontId="5" fillId="3" borderId="0" xfId="0" applyFont="1" applyFill="1" applyAlignment="1">
      <alignment horizontal="right"/>
    </xf>
    <xf numFmtId="0" fontId="22" fillId="3" borderId="0" xfId="0" applyFont="1" applyFill="1"/>
    <xf numFmtId="3" fontId="22" fillId="3" borderId="0" xfId="0" applyNumberFormat="1" applyFont="1" applyFill="1" applyAlignment="1">
      <alignment horizontal="right" indent="1"/>
    </xf>
    <xf numFmtId="3" fontId="25" fillId="3" borderId="0" xfId="0" applyNumberFormat="1" applyFont="1" applyFill="1" applyAlignment="1">
      <alignment horizontal="right" indent="1"/>
    </xf>
    <xf numFmtId="0" fontId="21" fillId="3" borderId="0" xfId="0" applyFont="1" applyFill="1" applyAlignment="1">
      <alignment horizontal="center"/>
    </xf>
    <xf numFmtId="0" fontId="17" fillId="3" borderId="1" xfId="0" applyFont="1" applyFill="1" applyBorder="1" applyAlignment="1">
      <alignment horizontal="right" indent="1"/>
    </xf>
    <xf numFmtId="0" fontId="14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3" fillId="3" borderId="0" xfId="0" applyFont="1" applyFill="1" applyAlignment="1">
      <alignment horizontal="center"/>
    </xf>
    <xf numFmtId="0" fontId="18" fillId="0" borderId="0" xfId="0" applyFont="1" applyAlignment="1">
      <alignment horizontal="left"/>
    </xf>
    <xf numFmtId="0" fontId="22" fillId="3" borderId="0" xfId="0" applyFont="1" applyFill="1" applyAlignment="1">
      <alignment horizontal="center"/>
    </xf>
    <xf numFmtId="0" fontId="43" fillId="3" borderId="0" xfId="0" applyFont="1" applyFill="1" applyAlignment="1">
      <alignment horizontal="center"/>
    </xf>
    <xf numFmtId="0" fontId="32" fillId="3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0" fontId="17" fillId="0" borderId="9" xfId="0" applyFont="1" applyBorder="1" applyAlignment="1">
      <alignment horizontal="center"/>
    </xf>
    <xf numFmtId="0" fontId="39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30" fillId="3" borderId="0" xfId="0" applyFont="1" applyFill="1" applyAlignment="1">
      <alignment horizontal="center"/>
    </xf>
    <xf numFmtId="0" fontId="36" fillId="3" borderId="0" xfId="0" applyFont="1" applyFill="1"/>
  </cellXfs>
  <cellStyles count="4">
    <cellStyle name="Normal" xfId="0" builtinId="0"/>
    <cellStyle name="Normal 2" xfId="1" xr:uid="{00000000-0005-0000-0000-000001000000}"/>
    <cellStyle name="Percent" xfId="2" builtinId="5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61"/>
  <sheetViews>
    <sheetView tabSelected="1" zoomScale="75" zoomScaleNormal="75" workbookViewId="0">
      <selection activeCell="C3" sqref="C3"/>
    </sheetView>
  </sheetViews>
  <sheetFormatPr defaultColWidth="9.08984375" defaultRowHeight="13" outlineLevelRow="1" outlineLevelCol="1" x14ac:dyDescent="0.3"/>
  <cols>
    <col min="1" max="1" width="9" style="1" customWidth="1"/>
    <col min="2" max="2" width="17.54296875" style="1" customWidth="1"/>
    <col min="3" max="3" width="6.81640625" style="1" customWidth="1"/>
    <col min="4" max="5" width="13.81640625" style="1" customWidth="1" outlineLevel="1"/>
    <col min="6" max="6" width="13.81640625" style="1" customWidth="1"/>
    <col min="7" max="7" width="3.36328125" style="88" customWidth="1"/>
    <col min="8" max="8" width="7.08984375" style="1" customWidth="1"/>
    <col min="9" max="9" width="18.81640625" style="1" customWidth="1"/>
    <col min="10" max="10" width="13.81640625" style="1" customWidth="1"/>
    <col min="11" max="11" width="15.81640625" style="1" customWidth="1"/>
    <col min="12" max="12" width="11.54296875" style="1" customWidth="1"/>
    <col min="13" max="13" width="11.54296875" style="60" customWidth="1"/>
    <col min="14" max="14" width="11.36328125" style="63" customWidth="1"/>
    <col min="15" max="15" width="36.90625" style="1" customWidth="1"/>
    <col min="16" max="16" width="15.54296875" style="1" customWidth="1"/>
    <col min="17" max="17" width="12.54296875" style="1" customWidth="1"/>
    <col min="18" max="18" width="9.08984375" style="1" hidden="1" customWidth="1"/>
    <col min="19" max="19" width="9.08984375" hidden="1" customWidth="1"/>
    <col min="20" max="20" width="4.08984375" style="88" customWidth="1"/>
    <col min="21" max="21" width="15.08984375" style="1" customWidth="1"/>
    <col min="22" max="22" width="7.08984375" style="1" customWidth="1"/>
    <col min="23" max="25" width="10" style="1" customWidth="1"/>
    <col min="26" max="27" width="10.90625" style="1" customWidth="1"/>
    <col min="28" max="28" width="8.6328125" style="1" customWidth="1"/>
    <col min="29" max="29" width="11.90625" style="141" customWidth="1"/>
    <col min="30" max="30" width="14" style="88" customWidth="1"/>
    <col min="31" max="32" width="10.6328125" style="88" customWidth="1"/>
    <col min="33" max="34" width="14" style="88" customWidth="1"/>
    <col min="35" max="35" width="6.90625" style="88" customWidth="1"/>
    <col min="36" max="36" width="14.36328125" style="1" customWidth="1"/>
    <col min="37" max="37" width="17" style="1" customWidth="1"/>
    <col min="38" max="38" width="14.36328125" style="1" customWidth="1"/>
    <col min="39" max="39" width="12.08984375" style="1" customWidth="1"/>
    <col min="40" max="40" width="10.453125" style="1" customWidth="1"/>
    <col min="41" max="41" width="13.6328125" style="1" customWidth="1"/>
    <col min="42" max="42" width="29.81640625" style="1" customWidth="1"/>
    <col min="43" max="43" width="1.81640625" style="1" customWidth="1"/>
    <col min="44" max="46" width="12.81640625" style="1" customWidth="1"/>
    <col min="47" max="47" width="7.81640625" style="88" customWidth="1"/>
    <col min="48" max="48" width="1.81640625" style="88" customWidth="1"/>
    <col min="49" max="50" width="9.08984375" style="88"/>
    <col min="51" max="16384" width="9.08984375" style="1"/>
  </cols>
  <sheetData>
    <row r="1" spans="1:49" s="107" customFormat="1" ht="18" customHeight="1" x14ac:dyDescent="0.45">
      <c r="A1" s="214" t="s">
        <v>186</v>
      </c>
      <c r="B1" s="214"/>
      <c r="C1" s="214"/>
      <c r="D1" s="214"/>
      <c r="E1" s="214"/>
      <c r="F1" s="214"/>
      <c r="G1" s="85"/>
      <c r="H1" s="214" t="s">
        <v>187</v>
      </c>
      <c r="I1" s="214"/>
      <c r="J1" s="214"/>
      <c r="K1" s="214"/>
      <c r="L1" s="214"/>
      <c r="M1" s="214"/>
      <c r="N1" s="214" t="s">
        <v>189</v>
      </c>
      <c r="O1" s="214"/>
      <c r="P1" s="214"/>
      <c r="Q1" s="214"/>
      <c r="R1" s="214"/>
      <c r="S1" s="214"/>
      <c r="T1" s="214" t="s">
        <v>177</v>
      </c>
      <c r="U1" s="214"/>
      <c r="V1" s="214"/>
      <c r="W1" s="214"/>
      <c r="X1" s="214"/>
      <c r="Y1" s="214"/>
      <c r="Z1" s="214"/>
      <c r="AA1" s="214"/>
      <c r="AB1" s="214"/>
      <c r="AC1" s="216" t="s">
        <v>182</v>
      </c>
      <c r="AD1" s="216"/>
      <c r="AE1" s="216"/>
      <c r="AF1" s="216"/>
      <c r="AG1" s="216"/>
      <c r="AH1" s="216"/>
      <c r="AI1" s="216"/>
      <c r="AJ1" s="217" t="s">
        <v>185</v>
      </c>
      <c r="AK1" s="218"/>
      <c r="AL1" s="218"/>
      <c r="AM1" s="218"/>
      <c r="AN1" s="218"/>
      <c r="AO1" s="218"/>
      <c r="AP1" s="214" t="s">
        <v>180</v>
      </c>
      <c r="AQ1" s="214"/>
      <c r="AR1" s="214"/>
      <c r="AS1" s="214"/>
      <c r="AT1" s="214"/>
      <c r="AU1" s="214"/>
      <c r="AV1" s="214"/>
    </row>
    <row r="2" spans="1:49" s="88" customFormat="1" ht="18" customHeight="1" thickBot="1" x14ac:dyDescent="0.5">
      <c r="A2" s="213"/>
      <c r="B2" s="213"/>
      <c r="C2" s="213"/>
      <c r="D2" s="213"/>
      <c r="E2" s="213"/>
      <c r="F2" s="213"/>
      <c r="G2" s="86"/>
      <c r="H2" s="34"/>
      <c r="I2" s="34"/>
      <c r="J2" s="34"/>
      <c r="K2" s="34"/>
      <c r="L2" s="108" t="s">
        <v>169</v>
      </c>
      <c r="M2" s="109"/>
      <c r="N2" s="110" t="s">
        <v>0</v>
      </c>
      <c r="O2" s="111" t="s">
        <v>1</v>
      </c>
      <c r="P2" s="112" t="s">
        <v>2</v>
      </c>
      <c r="Q2" s="112" t="s">
        <v>3</v>
      </c>
      <c r="R2" s="113"/>
      <c r="S2" s="113"/>
      <c r="T2" s="214" t="s">
        <v>4</v>
      </c>
      <c r="U2" s="214"/>
      <c r="V2" s="214"/>
      <c r="W2" s="214"/>
      <c r="X2" s="214"/>
      <c r="Y2" s="214"/>
      <c r="Z2" s="214"/>
      <c r="AA2" s="214"/>
      <c r="AB2" s="214"/>
      <c r="AC2" s="132"/>
      <c r="AD2" s="133"/>
      <c r="AE2" s="219"/>
      <c r="AF2" s="219"/>
      <c r="AG2" s="219"/>
      <c r="AH2" s="133"/>
      <c r="AI2" s="134"/>
      <c r="AJ2" s="114" t="s">
        <v>5</v>
      </c>
      <c r="AK2" s="34"/>
      <c r="AL2" s="34"/>
      <c r="AM2" s="115"/>
      <c r="AN2" s="115"/>
      <c r="AO2" s="115"/>
      <c r="AP2" s="34"/>
      <c r="AQ2" s="34"/>
      <c r="AR2" s="116" t="s">
        <v>159</v>
      </c>
      <c r="AS2" s="117"/>
      <c r="AT2" s="117"/>
      <c r="AU2" s="34"/>
      <c r="AV2" s="34"/>
    </row>
    <row r="3" spans="1:49" s="88" customFormat="1" ht="18" customHeight="1" thickTop="1" x14ac:dyDescent="0.35">
      <c r="A3" s="111" t="s">
        <v>6</v>
      </c>
      <c r="C3" s="118"/>
      <c r="D3" s="119" t="s">
        <v>7</v>
      </c>
      <c r="E3" s="119" t="s">
        <v>8</v>
      </c>
      <c r="F3" s="119" t="s">
        <v>9</v>
      </c>
      <c r="G3" s="87"/>
      <c r="H3" s="120"/>
      <c r="I3" s="121"/>
      <c r="J3" s="122" t="s">
        <v>10</v>
      </c>
      <c r="K3" s="122" t="s">
        <v>11</v>
      </c>
      <c r="L3" s="122" t="s">
        <v>12</v>
      </c>
      <c r="M3" s="123" t="s">
        <v>12</v>
      </c>
      <c r="N3" s="124"/>
      <c r="O3" s="34"/>
      <c r="P3" s="34"/>
      <c r="Q3" s="34"/>
      <c r="S3" s="125"/>
      <c r="T3" s="209" t="s">
        <v>160</v>
      </c>
      <c r="U3" s="209"/>
      <c r="V3" s="209"/>
      <c r="W3" s="209"/>
      <c r="X3" s="209"/>
      <c r="Y3" s="209"/>
      <c r="Z3" s="209"/>
      <c r="AA3" s="209"/>
      <c r="AB3" s="209"/>
      <c r="AC3" s="132"/>
      <c r="AD3" s="133"/>
      <c r="AE3" s="133"/>
      <c r="AF3" s="133"/>
      <c r="AG3" s="133"/>
      <c r="AH3" s="133"/>
      <c r="AI3" s="134"/>
      <c r="AJ3" s="34"/>
      <c r="AK3" s="122" t="s">
        <v>161</v>
      </c>
      <c r="AL3" s="122" t="s">
        <v>161</v>
      </c>
      <c r="AM3" s="34"/>
      <c r="AN3" s="34"/>
      <c r="AO3" s="34"/>
      <c r="AP3" s="114"/>
      <c r="AQ3" s="34"/>
      <c r="AR3" s="122" t="s">
        <v>164</v>
      </c>
      <c r="AS3" s="122" t="s">
        <v>3</v>
      </c>
      <c r="AT3" s="122" t="s">
        <v>13</v>
      </c>
      <c r="AU3" s="34"/>
      <c r="AV3" s="34"/>
    </row>
    <row r="4" spans="1:49" ht="18.649999999999999" customHeight="1" outlineLevel="1" x14ac:dyDescent="0.35">
      <c r="A4" s="9" t="s">
        <v>14</v>
      </c>
      <c r="B4" s="23"/>
      <c r="C4" s="4"/>
      <c r="D4" s="104"/>
      <c r="E4" s="104"/>
      <c r="F4" s="105"/>
      <c r="H4" s="9"/>
      <c r="I4" s="106"/>
      <c r="J4" s="12" t="s">
        <v>15</v>
      </c>
      <c r="K4" s="12" t="s">
        <v>16</v>
      </c>
      <c r="L4" s="12" t="s">
        <v>17</v>
      </c>
      <c r="M4" s="57" t="s">
        <v>17</v>
      </c>
      <c r="N4" s="61" t="s">
        <v>18</v>
      </c>
      <c r="O4" s="45" t="s">
        <v>153</v>
      </c>
      <c r="P4" s="146"/>
      <c r="Q4" s="146"/>
      <c r="T4" s="209" t="s">
        <v>19</v>
      </c>
      <c r="U4" s="209"/>
      <c r="V4" s="209"/>
      <c r="W4" s="209"/>
      <c r="X4" s="209"/>
      <c r="Y4" s="209"/>
      <c r="Z4" s="209"/>
      <c r="AA4" s="209"/>
      <c r="AB4" s="209"/>
      <c r="AC4" s="135" t="s">
        <v>20</v>
      </c>
      <c r="AD4" s="133"/>
      <c r="AE4" s="136" t="s">
        <v>21</v>
      </c>
      <c r="AF4" s="136" t="s">
        <v>22</v>
      </c>
      <c r="AG4" s="136" t="s">
        <v>23</v>
      </c>
      <c r="AH4" s="136" t="s">
        <v>8</v>
      </c>
      <c r="AI4" s="134"/>
      <c r="AJ4" s="9"/>
      <c r="AK4" s="25" t="s">
        <v>191</v>
      </c>
      <c r="AL4" s="25" t="s">
        <v>162</v>
      </c>
      <c r="AM4" s="26" t="s">
        <v>24</v>
      </c>
      <c r="AN4" s="26" t="s">
        <v>24</v>
      </c>
      <c r="AO4" s="9"/>
      <c r="AP4" s="9" t="s">
        <v>25</v>
      </c>
      <c r="AQ4" s="9"/>
      <c r="AR4" s="39">
        <v>103</v>
      </c>
      <c r="AS4" s="39">
        <v>1</v>
      </c>
      <c r="AT4" s="51">
        <f>AR4+AS4</f>
        <v>104</v>
      </c>
      <c r="AU4" s="34"/>
      <c r="AV4" s="34"/>
    </row>
    <row r="5" spans="1:49" ht="18" customHeight="1" outlineLevel="1" x14ac:dyDescent="0.35">
      <c r="A5" s="9"/>
      <c r="B5" s="36" t="s">
        <v>184</v>
      </c>
      <c r="C5" s="65"/>
      <c r="D5" s="40">
        <v>2131</v>
      </c>
      <c r="E5" s="40">
        <v>30589</v>
      </c>
      <c r="F5" s="75">
        <f t="shared" ref="F5:F11" si="0">E5/15</f>
        <v>2039.2666666666667</v>
      </c>
      <c r="G5" s="89"/>
      <c r="H5" s="10" t="s">
        <v>26</v>
      </c>
      <c r="I5" s="9"/>
      <c r="J5" s="14"/>
      <c r="K5" s="14"/>
      <c r="L5" s="12" t="s">
        <v>167</v>
      </c>
      <c r="M5" s="57" t="s">
        <v>168</v>
      </c>
      <c r="N5" s="61" t="s">
        <v>27</v>
      </c>
      <c r="O5" s="45" t="s">
        <v>28</v>
      </c>
      <c r="P5" s="146"/>
      <c r="Q5" s="146"/>
      <c r="R5" s="2"/>
      <c r="T5" s="34"/>
      <c r="U5" s="34"/>
      <c r="V5" s="34"/>
      <c r="W5" s="180" t="s">
        <v>29</v>
      </c>
      <c r="X5" s="180"/>
      <c r="Y5" s="180"/>
      <c r="Z5" s="180"/>
      <c r="AA5" s="180"/>
      <c r="AB5" s="34"/>
      <c r="AC5" s="132"/>
      <c r="AD5" s="133" t="s">
        <v>30</v>
      </c>
      <c r="AE5" s="137">
        <v>353</v>
      </c>
      <c r="AF5" s="137">
        <v>460</v>
      </c>
      <c r="AG5" s="138">
        <f>AE5+AF5</f>
        <v>813</v>
      </c>
      <c r="AH5" s="138">
        <v>3822</v>
      </c>
      <c r="AI5" s="134"/>
      <c r="AJ5" s="9"/>
      <c r="AK5" s="12" t="s">
        <v>192</v>
      </c>
      <c r="AL5" s="12" t="s">
        <v>193</v>
      </c>
      <c r="AM5" s="12" t="s">
        <v>31</v>
      </c>
      <c r="AN5" s="12" t="s">
        <v>32</v>
      </c>
      <c r="AO5" s="9"/>
      <c r="AP5" s="9" t="s">
        <v>33</v>
      </c>
      <c r="AQ5" s="9"/>
      <c r="AR5" s="39">
        <v>125</v>
      </c>
      <c r="AS5" s="39">
        <v>4</v>
      </c>
      <c r="AT5" s="41">
        <f t="shared" ref="AT5:AT15" si="1">AR5+AS5</f>
        <v>129</v>
      </c>
      <c r="AU5" s="34"/>
      <c r="AV5" s="34"/>
    </row>
    <row r="6" spans="1:49" ht="18" customHeight="1" outlineLevel="1" x14ac:dyDescent="0.35">
      <c r="A6" s="9"/>
      <c r="B6" s="36" t="s">
        <v>34</v>
      </c>
      <c r="C6" s="65"/>
      <c r="D6" s="40">
        <v>718</v>
      </c>
      <c r="E6" s="40">
        <v>10399</v>
      </c>
      <c r="F6" s="75">
        <f t="shared" si="0"/>
        <v>693.26666666666665</v>
      </c>
      <c r="G6" s="89"/>
      <c r="H6" s="9"/>
      <c r="I6" s="45" t="s">
        <v>21</v>
      </c>
      <c r="J6" s="40">
        <v>55</v>
      </c>
      <c r="K6" s="40">
        <v>34</v>
      </c>
      <c r="L6" s="40">
        <v>18</v>
      </c>
      <c r="M6" s="94">
        <v>6</v>
      </c>
      <c r="N6" s="61" t="s">
        <v>35</v>
      </c>
      <c r="O6" s="45" t="s">
        <v>36</v>
      </c>
      <c r="P6" s="146"/>
      <c r="Q6" s="146"/>
      <c r="R6" s="2"/>
      <c r="T6" s="34"/>
      <c r="U6" s="34"/>
      <c r="V6" s="34"/>
      <c r="W6" s="115"/>
      <c r="X6" s="122"/>
      <c r="Y6" s="122"/>
      <c r="Z6" s="122"/>
      <c r="AA6" s="180"/>
      <c r="AB6" s="34"/>
      <c r="AC6" s="132"/>
      <c r="AD6" s="133" t="s">
        <v>37</v>
      </c>
      <c r="AE6" s="137">
        <v>74</v>
      </c>
      <c r="AF6" s="137">
        <v>243</v>
      </c>
      <c r="AG6" s="138">
        <f>AE6+AF6</f>
        <v>317</v>
      </c>
      <c r="AH6" s="138">
        <v>1943</v>
      </c>
      <c r="AI6" s="134"/>
      <c r="AJ6" s="12" t="s">
        <v>38</v>
      </c>
      <c r="AK6" s="12" t="s">
        <v>7</v>
      </c>
      <c r="AL6" s="12" t="s">
        <v>7</v>
      </c>
      <c r="AM6" s="12" t="s">
        <v>7</v>
      </c>
      <c r="AN6" s="12" t="s">
        <v>9</v>
      </c>
      <c r="AO6" s="9"/>
      <c r="AP6" s="9" t="s">
        <v>39</v>
      </c>
      <c r="AQ6" s="9"/>
      <c r="AR6" s="39">
        <v>129</v>
      </c>
      <c r="AS6" s="39">
        <v>5</v>
      </c>
      <c r="AT6" s="41">
        <f t="shared" si="1"/>
        <v>134</v>
      </c>
      <c r="AU6" s="34"/>
      <c r="AV6" s="34"/>
      <c r="AW6" s="142"/>
    </row>
    <row r="7" spans="1:49" ht="18" customHeight="1" outlineLevel="1" x14ac:dyDescent="0.35">
      <c r="A7" s="9"/>
      <c r="B7" s="36" t="s">
        <v>13</v>
      </c>
      <c r="C7" s="66"/>
      <c r="D7" s="41">
        <f>D5+D6</f>
        <v>2849</v>
      </c>
      <c r="E7" s="41">
        <f>E5+E6</f>
        <v>40988</v>
      </c>
      <c r="F7" s="75">
        <f t="shared" si="0"/>
        <v>2732.5333333333333</v>
      </c>
      <c r="G7" s="89"/>
      <c r="H7" s="9"/>
      <c r="I7" s="45" t="s">
        <v>22</v>
      </c>
      <c r="J7" s="40">
        <v>54</v>
      </c>
      <c r="K7" s="40">
        <v>31</v>
      </c>
      <c r="L7" s="40">
        <v>12</v>
      </c>
      <c r="M7" s="94">
        <v>2</v>
      </c>
      <c r="N7" s="61" t="s">
        <v>40</v>
      </c>
      <c r="O7" s="45" t="s">
        <v>41</v>
      </c>
      <c r="P7" s="146">
        <v>170</v>
      </c>
      <c r="Q7" s="146"/>
      <c r="R7" s="2"/>
      <c r="T7" s="34"/>
      <c r="U7" s="34"/>
      <c r="V7" s="34"/>
      <c r="W7" s="122"/>
      <c r="X7" s="122"/>
      <c r="Y7" s="122"/>
      <c r="Z7" s="122"/>
      <c r="AA7" s="180"/>
      <c r="AB7" s="122"/>
      <c r="AC7" s="132"/>
      <c r="AD7" s="145" t="s">
        <v>13</v>
      </c>
      <c r="AE7" s="138">
        <f>SUM(AE5:AE6)</f>
        <v>427</v>
      </c>
      <c r="AF7" s="138">
        <f>SUM(AF5:AF6)</f>
        <v>703</v>
      </c>
      <c r="AG7" s="138">
        <f>SUM(AE7:AF7)</f>
        <v>1130</v>
      </c>
      <c r="AH7" s="138">
        <f>SUM(AH5:AH6)</f>
        <v>5765</v>
      </c>
      <c r="AI7" s="134"/>
      <c r="AJ7" s="45" t="s">
        <v>44</v>
      </c>
      <c r="AK7" s="40">
        <v>112</v>
      </c>
      <c r="AL7" s="40">
        <v>105</v>
      </c>
      <c r="AM7" s="40">
        <v>105</v>
      </c>
      <c r="AN7" s="128">
        <v>105</v>
      </c>
      <c r="AO7" s="9"/>
      <c r="AP7" s="9" t="s">
        <v>45</v>
      </c>
      <c r="AQ7" s="9"/>
      <c r="AR7" s="39">
        <v>47</v>
      </c>
      <c r="AS7" s="39">
        <v>2</v>
      </c>
      <c r="AT7" s="41">
        <f t="shared" si="1"/>
        <v>49</v>
      </c>
      <c r="AU7" s="34"/>
      <c r="AV7" s="34"/>
    </row>
    <row r="8" spans="1:49" ht="18" customHeight="1" outlineLevel="1" x14ac:dyDescent="0.35">
      <c r="A8" s="9" t="s">
        <v>46</v>
      </c>
      <c r="B8" s="9"/>
      <c r="C8" s="4"/>
      <c r="D8" s="104"/>
      <c r="E8" s="104"/>
      <c r="F8" s="105"/>
      <c r="G8" s="90"/>
      <c r="H8" s="9"/>
      <c r="I8" s="45" t="s">
        <v>47</v>
      </c>
      <c r="J8" s="40">
        <v>85</v>
      </c>
      <c r="K8" s="40">
        <v>54</v>
      </c>
      <c r="L8" s="40">
        <v>27</v>
      </c>
      <c r="M8" s="94">
        <v>7</v>
      </c>
      <c r="N8" s="32">
        <v>10</v>
      </c>
      <c r="O8" s="45" t="s">
        <v>48</v>
      </c>
      <c r="P8" s="146"/>
      <c r="Q8" s="146"/>
      <c r="T8" s="34"/>
      <c r="U8" s="34"/>
      <c r="V8" s="34"/>
      <c r="W8" s="122" t="s">
        <v>42</v>
      </c>
      <c r="X8" s="122"/>
      <c r="Y8" s="122" t="s">
        <v>43</v>
      </c>
      <c r="Z8" s="122"/>
      <c r="AA8" s="180" t="s">
        <v>166</v>
      </c>
      <c r="AB8" s="122" t="s">
        <v>23</v>
      </c>
      <c r="AC8" s="135"/>
      <c r="AD8" s="145"/>
      <c r="AE8" s="137"/>
      <c r="AF8" s="137"/>
      <c r="AG8" s="137"/>
      <c r="AH8" s="137"/>
      <c r="AI8" s="134"/>
      <c r="AJ8" s="45" t="s">
        <v>49</v>
      </c>
      <c r="AK8" s="40">
        <v>61</v>
      </c>
      <c r="AL8" s="40">
        <v>56</v>
      </c>
      <c r="AM8" s="40">
        <v>56</v>
      </c>
      <c r="AN8" s="128">
        <v>56</v>
      </c>
      <c r="AO8" s="9"/>
      <c r="AP8" s="9" t="s">
        <v>155</v>
      </c>
      <c r="AQ8" s="9"/>
      <c r="AR8" s="39">
        <v>14</v>
      </c>
      <c r="AS8" s="39">
        <v>1</v>
      </c>
      <c r="AT8" s="41">
        <f t="shared" si="1"/>
        <v>15</v>
      </c>
      <c r="AU8" s="34"/>
      <c r="AV8" s="34"/>
    </row>
    <row r="9" spans="1:49" ht="18" customHeight="1" outlineLevel="1" x14ac:dyDescent="0.35">
      <c r="A9" s="9"/>
      <c r="B9" s="36" t="s">
        <v>184</v>
      </c>
      <c r="C9" s="65"/>
      <c r="D9" s="40">
        <v>629</v>
      </c>
      <c r="E9" s="40">
        <v>3840</v>
      </c>
      <c r="F9" s="75">
        <f t="shared" si="0"/>
        <v>256</v>
      </c>
      <c r="G9" s="89"/>
      <c r="H9" s="15"/>
      <c r="I9" s="45" t="s">
        <v>13</v>
      </c>
      <c r="J9" s="44">
        <f>J6+J7</f>
        <v>109</v>
      </c>
      <c r="K9" s="44">
        <f>K6+K7</f>
        <v>65</v>
      </c>
      <c r="L9" s="44">
        <f t="shared" ref="L9:M9" si="2">L6+L7</f>
        <v>30</v>
      </c>
      <c r="M9" s="95">
        <f t="shared" si="2"/>
        <v>8</v>
      </c>
      <c r="N9" s="32">
        <v>11</v>
      </c>
      <c r="O9" s="45" t="s">
        <v>50</v>
      </c>
      <c r="P9" s="146">
        <v>94</v>
      </c>
      <c r="Q9" s="146"/>
      <c r="R9" s="2"/>
      <c r="T9" s="34"/>
      <c r="U9" s="34"/>
      <c r="V9" s="181" t="s">
        <v>51</v>
      </c>
      <c r="W9" s="182">
        <v>148</v>
      </c>
      <c r="X9" s="182"/>
      <c r="Y9" s="182">
        <v>104</v>
      </c>
      <c r="Z9" s="182"/>
      <c r="AA9" s="183">
        <v>12</v>
      </c>
      <c r="AB9" s="41">
        <f>SUM(W9:AA9)</f>
        <v>264</v>
      </c>
      <c r="AC9" s="135" t="s">
        <v>32</v>
      </c>
      <c r="AD9" s="145"/>
      <c r="AE9" s="137"/>
      <c r="AF9" s="137"/>
      <c r="AG9" s="136" t="s">
        <v>7</v>
      </c>
      <c r="AH9" s="136" t="s">
        <v>52</v>
      </c>
      <c r="AI9" s="134"/>
      <c r="AJ9" s="45" t="s">
        <v>53</v>
      </c>
      <c r="AK9" s="40">
        <v>38</v>
      </c>
      <c r="AL9" s="40">
        <v>29</v>
      </c>
      <c r="AM9" s="40">
        <v>29</v>
      </c>
      <c r="AN9" s="128">
        <v>29</v>
      </c>
      <c r="AO9" s="9"/>
      <c r="AP9" s="9" t="s">
        <v>54</v>
      </c>
      <c r="AQ9" s="9"/>
      <c r="AR9" s="39">
        <v>6</v>
      </c>
      <c r="AS9" s="39">
        <v>0</v>
      </c>
      <c r="AT9" s="41">
        <f t="shared" si="1"/>
        <v>6</v>
      </c>
      <c r="AU9" s="34"/>
      <c r="AV9" s="34"/>
    </row>
    <row r="10" spans="1:49" ht="18" customHeight="1" outlineLevel="1" x14ac:dyDescent="0.35">
      <c r="A10" s="9"/>
      <c r="B10" s="36" t="s">
        <v>34</v>
      </c>
      <c r="C10" s="65"/>
      <c r="D10" s="40">
        <v>89</v>
      </c>
      <c r="E10" s="40">
        <v>604</v>
      </c>
      <c r="F10" s="75">
        <f t="shared" si="0"/>
        <v>40.266666666666666</v>
      </c>
      <c r="G10" s="89"/>
      <c r="H10" s="9"/>
      <c r="I10" s="9" t="s">
        <v>55</v>
      </c>
      <c r="J10" s="32"/>
      <c r="K10" s="96">
        <f>K9/J9</f>
        <v>0.59633027522935778</v>
      </c>
      <c r="L10" s="96">
        <f>L9/$K9</f>
        <v>0.46153846153846156</v>
      </c>
      <c r="M10" s="96">
        <f>M9/$K9</f>
        <v>0.12307692307692308</v>
      </c>
      <c r="N10" s="32">
        <v>13</v>
      </c>
      <c r="O10" s="45" t="s">
        <v>56</v>
      </c>
      <c r="P10" s="146">
        <v>230</v>
      </c>
      <c r="Q10" s="146">
        <v>158</v>
      </c>
      <c r="R10" s="2"/>
      <c r="T10" s="34"/>
      <c r="U10" s="34"/>
      <c r="V10" s="181" t="s">
        <v>57</v>
      </c>
      <c r="W10" s="182">
        <v>82</v>
      </c>
      <c r="X10" s="182"/>
      <c r="Y10" s="182">
        <v>31</v>
      </c>
      <c r="Z10" s="182"/>
      <c r="AA10" s="183">
        <v>9</v>
      </c>
      <c r="AB10" s="41">
        <f>SUM(W10:AA10)</f>
        <v>122</v>
      </c>
      <c r="AC10" s="132"/>
      <c r="AD10" s="133" t="s">
        <v>58</v>
      </c>
      <c r="AE10" s="137"/>
      <c r="AF10" s="137"/>
      <c r="AG10" s="137">
        <v>78</v>
      </c>
      <c r="AH10" s="139">
        <v>30.4</v>
      </c>
      <c r="AI10" s="134"/>
      <c r="AJ10" s="45" t="s">
        <v>59</v>
      </c>
      <c r="AK10" s="40">
        <v>1</v>
      </c>
      <c r="AL10" s="40">
        <v>0</v>
      </c>
      <c r="AM10" s="40">
        <v>0</v>
      </c>
      <c r="AN10" s="128">
        <v>0</v>
      </c>
      <c r="AO10" s="9"/>
      <c r="AP10" s="9" t="s">
        <v>60</v>
      </c>
      <c r="AQ10" s="9"/>
      <c r="AR10" s="39">
        <v>6</v>
      </c>
      <c r="AS10" s="39">
        <v>0</v>
      </c>
      <c r="AT10" s="41">
        <f t="shared" si="1"/>
        <v>6</v>
      </c>
      <c r="AU10" s="187"/>
      <c r="AV10" s="34"/>
    </row>
    <row r="11" spans="1:49" ht="18" customHeight="1" outlineLevel="1" thickBot="1" x14ac:dyDescent="0.4">
      <c r="A11" s="9"/>
      <c r="B11" s="68" t="s">
        <v>13</v>
      </c>
      <c r="C11" s="69"/>
      <c r="D11" s="51">
        <f>D9+D10</f>
        <v>718</v>
      </c>
      <c r="E11" s="51">
        <f>E9+E10</f>
        <v>4444</v>
      </c>
      <c r="F11" s="77">
        <f t="shared" si="0"/>
        <v>296.26666666666665</v>
      </c>
      <c r="G11" s="89"/>
      <c r="H11" s="9"/>
      <c r="I11" s="93"/>
      <c r="J11" s="93"/>
      <c r="K11" s="93"/>
      <c r="L11" s="93"/>
      <c r="M11" s="93"/>
      <c r="N11" s="32">
        <v>14</v>
      </c>
      <c r="O11" s="45" t="s">
        <v>170</v>
      </c>
      <c r="P11" s="146"/>
      <c r="Q11" s="146"/>
      <c r="T11" s="34"/>
      <c r="U11" s="34"/>
      <c r="V11" s="34"/>
      <c r="W11" s="184"/>
      <c r="X11" s="184"/>
      <c r="Y11" s="184"/>
      <c r="Z11" s="184"/>
      <c r="AA11" s="184"/>
      <c r="AB11" s="179"/>
      <c r="AC11" s="132"/>
      <c r="AD11" s="133" t="s">
        <v>61</v>
      </c>
      <c r="AE11" s="137"/>
      <c r="AF11" s="140"/>
      <c r="AG11" s="137">
        <v>63</v>
      </c>
      <c r="AH11" s="139">
        <v>21.7</v>
      </c>
      <c r="AI11" s="134"/>
      <c r="AJ11" s="48" t="s">
        <v>62</v>
      </c>
      <c r="AK11" s="42">
        <f>SUM(AK7:AK10)</f>
        <v>212</v>
      </c>
      <c r="AL11" s="42">
        <f>SUM(AL7:AL10)</f>
        <v>190</v>
      </c>
      <c r="AM11" s="42">
        <f>SUM(AM7:AM10)</f>
        <v>190</v>
      </c>
      <c r="AN11" s="129">
        <f>SUM(AN7:AN10)</f>
        <v>190</v>
      </c>
      <c r="AO11" s="9"/>
      <c r="AP11" s="9" t="s">
        <v>63</v>
      </c>
      <c r="AQ11" s="9"/>
      <c r="AR11" s="39">
        <v>10</v>
      </c>
      <c r="AS11" s="39">
        <v>1</v>
      </c>
      <c r="AT11" s="41">
        <f t="shared" si="1"/>
        <v>11</v>
      </c>
      <c r="AU11" s="187"/>
      <c r="AV11" s="34"/>
    </row>
    <row r="12" spans="1:49" ht="18" customHeight="1" outlineLevel="1" thickBot="1" x14ac:dyDescent="0.4">
      <c r="A12" s="70" t="s">
        <v>163</v>
      </c>
      <c r="B12" s="71"/>
      <c r="C12" s="74"/>
      <c r="D12" s="78">
        <f>D7+D11</f>
        <v>3567</v>
      </c>
      <c r="E12" s="78">
        <f>E7+E11</f>
        <v>45432</v>
      </c>
      <c r="F12" s="79">
        <f>F7+F11</f>
        <v>3028.8</v>
      </c>
      <c r="G12" s="91"/>
      <c r="H12" s="10" t="s">
        <v>64</v>
      </c>
      <c r="I12" s="9"/>
      <c r="J12" s="97"/>
      <c r="K12" s="98"/>
      <c r="L12" s="97"/>
      <c r="M12" s="93"/>
      <c r="N12" s="32">
        <v>15</v>
      </c>
      <c r="O12" s="45" t="s">
        <v>65</v>
      </c>
      <c r="P12" s="146"/>
      <c r="Q12" s="146"/>
      <c r="R12" s="2"/>
      <c r="T12" s="34"/>
      <c r="U12" s="185" t="s">
        <v>66</v>
      </c>
      <c r="V12" s="186"/>
      <c r="W12" s="182">
        <v>0</v>
      </c>
      <c r="X12" s="182"/>
      <c r="Y12" s="182">
        <v>0</v>
      </c>
      <c r="Z12" s="182"/>
      <c r="AA12" s="183">
        <v>0</v>
      </c>
      <c r="AB12" s="41">
        <f>SUM(W12:AA12)</f>
        <v>0</v>
      </c>
      <c r="AC12" s="132"/>
      <c r="AD12" s="133" t="s">
        <v>67</v>
      </c>
      <c r="AE12" s="137"/>
      <c r="AF12" s="140"/>
      <c r="AG12" s="137">
        <v>26</v>
      </c>
      <c r="AH12" s="139">
        <v>6.8</v>
      </c>
      <c r="AI12" s="134"/>
      <c r="AJ12" s="10"/>
      <c r="AK12" s="9"/>
      <c r="AL12" s="9"/>
      <c r="AM12" s="9"/>
      <c r="AN12" s="53"/>
      <c r="AO12" s="9"/>
      <c r="AP12" s="9" t="s">
        <v>68</v>
      </c>
      <c r="AQ12" s="9"/>
      <c r="AR12" s="39">
        <v>8</v>
      </c>
      <c r="AS12" s="39">
        <v>1</v>
      </c>
      <c r="AT12" s="41">
        <f t="shared" si="1"/>
        <v>9</v>
      </c>
      <c r="AU12" s="187"/>
      <c r="AV12" s="34"/>
    </row>
    <row r="13" spans="1:49" ht="18" customHeight="1" outlineLevel="1" x14ac:dyDescent="0.35">
      <c r="D13" s="43"/>
      <c r="E13" s="43"/>
      <c r="F13" s="76"/>
      <c r="G13" s="89"/>
      <c r="H13" s="10"/>
      <c r="I13" s="45" t="s">
        <v>21</v>
      </c>
      <c r="J13" s="40">
        <v>178</v>
      </c>
      <c r="K13" s="40">
        <v>111</v>
      </c>
      <c r="L13" s="40">
        <v>58</v>
      </c>
      <c r="M13" s="94">
        <v>17</v>
      </c>
      <c r="N13" s="32">
        <v>16</v>
      </c>
      <c r="O13" s="45" t="s">
        <v>69</v>
      </c>
      <c r="P13" s="146">
        <v>3</v>
      </c>
      <c r="Q13" s="146"/>
      <c r="R13" s="2"/>
      <c r="T13" s="34"/>
      <c r="U13" s="185" t="s">
        <v>146</v>
      </c>
      <c r="V13" s="186"/>
      <c r="W13" s="182">
        <v>10</v>
      </c>
      <c r="X13" s="182"/>
      <c r="Y13" s="182">
        <v>7</v>
      </c>
      <c r="Z13" s="182"/>
      <c r="AA13" s="183">
        <v>1</v>
      </c>
      <c r="AB13" s="41">
        <f>SUM(W13:AA13)</f>
        <v>18</v>
      </c>
      <c r="AC13" s="132"/>
      <c r="AD13" s="133" t="s">
        <v>165</v>
      </c>
      <c r="AE13" s="137"/>
      <c r="AF13" s="140"/>
      <c r="AG13" s="137">
        <v>0</v>
      </c>
      <c r="AH13" s="139">
        <v>0</v>
      </c>
      <c r="AI13" s="134"/>
      <c r="AJ13" s="23" t="s">
        <v>70</v>
      </c>
      <c r="AK13" s="9"/>
      <c r="AL13" s="9"/>
      <c r="AM13" s="27" t="s">
        <v>71</v>
      </c>
      <c r="AN13" s="53"/>
      <c r="AO13" s="9"/>
      <c r="AP13" s="9" t="s">
        <v>157</v>
      </c>
      <c r="AQ13" s="9"/>
      <c r="AR13" s="39">
        <v>0</v>
      </c>
      <c r="AS13" s="39">
        <v>0</v>
      </c>
      <c r="AT13" s="41">
        <f t="shared" si="1"/>
        <v>0</v>
      </c>
      <c r="AU13" s="34"/>
      <c r="AV13" s="34"/>
    </row>
    <row r="14" spans="1:49" ht="18" customHeight="1" outlineLevel="1" x14ac:dyDescent="0.35">
      <c r="A14" s="11" t="s">
        <v>72</v>
      </c>
      <c r="B14" s="9"/>
      <c r="C14" s="3"/>
      <c r="D14" s="80" t="s">
        <v>7</v>
      </c>
      <c r="E14" s="80" t="s">
        <v>8</v>
      </c>
      <c r="F14" s="81" t="s">
        <v>9</v>
      </c>
      <c r="G14" s="91"/>
      <c r="H14" s="9"/>
      <c r="I14" s="45" t="s">
        <v>22</v>
      </c>
      <c r="J14" s="40">
        <v>238</v>
      </c>
      <c r="K14" s="40">
        <v>135</v>
      </c>
      <c r="L14" s="40">
        <v>54</v>
      </c>
      <c r="M14" s="94">
        <v>23</v>
      </c>
      <c r="N14" s="32">
        <v>19</v>
      </c>
      <c r="O14" s="45" t="s">
        <v>73</v>
      </c>
      <c r="P14" s="146"/>
      <c r="Q14" s="146">
        <v>4</v>
      </c>
      <c r="T14" s="34"/>
      <c r="U14" s="185" t="s">
        <v>147</v>
      </c>
      <c r="V14" s="186"/>
      <c r="W14" s="182">
        <v>0</v>
      </c>
      <c r="X14" s="182"/>
      <c r="Y14" s="182">
        <v>0</v>
      </c>
      <c r="Z14" s="182"/>
      <c r="AA14" s="183">
        <v>0</v>
      </c>
      <c r="AB14" s="41">
        <f t="shared" ref="AB14:AB19" si="3">SUM(W14:AA14)</f>
        <v>0</v>
      </c>
      <c r="AC14" s="132"/>
      <c r="AD14" s="133"/>
      <c r="AE14" s="137"/>
      <c r="AF14" s="133"/>
      <c r="AG14" s="133"/>
      <c r="AH14" s="133"/>
      <c r="AI14" s="134"/>
      <c r="AJ14" s="23" t="s">
        <v>74</v>
      </c>
      <c r="AK14" s="9"/>
      <c r="AL14" s="27" t="s">
        <v>75</v>
      </c>
      <c r="AM14" s="9"/>
      <c r="AN14" s="53"/>
      <c r="AO14" s="9"/>
      <c r="AP14" s="9" t="s">
        <v>158</v>
      </c>
      <c r="AQ14" s="9"/>
      <c r="AR14" s="40">
        <v>1</v>
      </c>
      <c r="AS14" s="40">
        <v>0</v>
      </c>
      <c r="AT14" s="41">
        <f t="shared" si="1"/>
        <v>1</v>
      </c>
      <c r="AU14" s="34"/>
      <c r="AV14" s="34"/>
    </row>
    <row r="15" spans="1:49" ht="18" customHeight="1" outlineLevel="1" x14ac:dyDescent="0.35">
      <c r="A15" s="9" t="s">
        <v>38</v>
      </c>
      <c r="B15" s="9"/>
      <c r="D15" s="43"/>
      <c r="E15" s="43"/>
      <c r="F15" s="76"/>
      <c r="G15" s="90"/>
      <c r="H15" s="9"/>
      <c r="I15" s="45" t="s">
        <v>47</v>
      </c>
      <c r="J15" s="40">
        <v>293</v>
      </c>
      <c r="K15" s="40">
        <v>177</v>
      </c>
      <c r="L15" s="40">
        <v>84</v>
      </c>
      <c r="M15" s="94">
        <v>31</v>
      </c>
      <c r="N15" s="32">
        <v>23</v>
      </c>
      <c r="O15" s="45" t="s">
        <v>76</v>
      </c>
      <c r="P15" s="146">
        <v>66</v>
      </c>
      <c r="Q15" s="146">
        <v>30</v>
      </c>
      <c r="R15" s="2"/>
      <c r="T15" s="34"/>
      <c r="U15" s="185" t="s">
        <v>148</v>
      </c>
      <c r="V15" s="186"/>
      <c r="W15" s="182">
        <v>10</v>
      </c>
      <c r="X15" s="182"/>
      <c r="Y15" s="182">
        <v>3</v>
      </c>
      <c r="Z15" s="182"/>
      <c r="AA15" s="183">
        <v>0</v>
      </c>
      <c r="AB15" s="41">
        <f t="shared" si="3"/>
        <v>13</v>
      </c>
      <c r="AC15" s="132"/>
      <c r="AD15" s="133"/>
      <c r="AE15" s="137"/>
      <c r="AF15" s="133"/>
      <c r="AG15" s="133"/>
      <c r="AH15" s="133"/>
      <c r="AI15" s="134"/>
      <c r="AJ15" s="9"/>
      <c r="AK15" s="9"/>
      <c r="AL15" s="9"/>
      <c r="AM15" s="9"/>
      <c r="AN15" s="53"/>
      <c r="AO15" s="9"/>
      <c r="AP15" s="9" t="s">
        <v>156</v>
      </c>
      <c r="AQ15" s="9"/>
      <c r="AR15" s="39">
        <v>43</v>
      </c>
      <c r="AS15" s="39">
        <v>2</v>
      </c>
      <c r="AT15" s="52">
        <f t="shared" si="1"/>
        <v>45</v>
      </c>
      <c r="AU15" s="34"/>
      <c r="AV15" s="34"/>
    </row>
    <row r="16" spans="1:49" ht="18" customHeight="1" outlineLevel="1" x14ac:dyDescent="0.35">
      <c r="A16" s="9"/>
      <c r="B16" s="36" t="s">
        <v>184</v>
      </c>
      <c r="C16" s="65"/>
      <c r="D16" s="40">
        <v>59</v>
      </c>
      <c r="E16" s="40">
        <v>669</v>
      </c>
      <c r="F16" s="75">
        <f>E16/12</f>
        <v>55.75</v>
      </c>
      <c r="G16" s="89"/>
      <c r="H16" s="9"/>
      <c r="I16" s="45" t="s">
        <v>13</v>
      </c>
      <c r="J16" s="44">
        <f>J13+J14</f>
        <v>416</v>
      </c>
      <c r="K16" s="44">
        <f>K13+K14</f>
        <v>246</v>
      </c>
      <c r="L16" s="44">
        <f t="shared" ref="L16" si="4">L13+L14</f>
        <v>112</v>
      </c>
      <c r="M16" s="95">
        <v>83</v>
      </c>
      <c r="N16" s="32">
        <v>24</v>
      </c>
      <c r="O16" s="45" t="s">
        <v>77</v>
      </c>
      <c r="P16" s="146">
        <v>11</v>
      </c>
      <c r="Q16" s="146"/>
      <c r="R16" s="2"/>
      <c r="T16" s="34"/>
      <c r="U16" s="185" t="s">
        <v>190</v>
      </c>
      <c r="V16" s="186"/>
      <c r="W16" s="182">
        <v>46</v>
      </c>
      <c r="X16" s="182"/>
      <c r="Y16" s="182">
        <v>16</v>
      </c>
      <c r="Z16" s="182"/>
      <c r="AA16" s="183">
        <v>3</v>
      </c>
      <c r="AB16" s="41">
        <f t="shared" si="3"/>
        <v>65</v>
      </c>
      <c r="AC16" s="132"/>
      <c r="AD16" s="133"/>
      <c r="AE16" s="137"/>
      <c r="AF16" s="133"/>
      <c r="AG16" s="133"/>
      <c r="AH16" s="133"/>
      <c r="AI16" s="134"/>
      <c r="AJ16" s="9"/>
      <c r="AK16" s="12" t="s">
        <v>46</v>
      </c>
      <c r="AL16" s="12" t="s">
        <v>7</v>
      </c>
      <c r="AM16" s="12" t="s">
        <v>7</v>
      </c>
      <c r="AN16" s="54" t="s">
        <v>9</v>
      </c>
      <c r="AO16" s="9"/>
      <c r="AP16" s="126" t="s">
        <v>179</v>
      </c>
      <c r="AQ16" s="10"/>
      <c r="AR16" s="44">
        <f>SUM(AR4:AR15)</f>
        <v>492</v>
      </c>
      <c r="AS16" s="44">
        <f>SUM(AS4:AS15)</f>
        <v>17</v>
      </c>
      <c r="AT16" s="127">
        <f>SUM(AT4:AT15)</f>
        <v>509</v>
      </c>
      <c r="AU16" s="34"/>
      <c r="AV16" s="34"/>
    </row>
    <row r="17" spans="1:48" ht="18" customHeight="1" outlineLevel="1" x14ac:dyDescent="0.35">
      <c r="A17" s="9"/>
      <c r="B17" s="36" t="s">
        <v>34</v>
      </c>
      <c r="C17" s="65"/>
      <c r="D17" s="40">
        <v>16</v>
      </c>
      <c r="E17" s="40">
        <v>179</v>
      </c>
      <c r="F17" s="75">
        <f>E17/12</f>
        <v>14.916666666666666</v>
      </c>
      <c r="G17" s="89"/>
      <c r="H17" s="9"/>
      <c r="I17" s="9" t="s">
        <v>55</v>
      </c>
      <c r="J17" s="32"/>
      <c r="K17" s="96">
        <f>K16/J16</f>
        <v>0.59134615384615385</v>
      </c>
      <c r="L17" s="96">
        <f>L16/$K16</f>
        <v>0.45528455284552843</v>
      </c>
      <c r="M17" s="96">
        <f>M16/$K16</f>
        <v>0.33739837398373984</v>
      </c>
      <c r="N17" s="32">
        <v>25</v>
      </c>
      <c r="O17" s="45" t="s">
        <v>78</v>
      </c>
      <c r="P17" s="146"/>
      <c r="Q17" s="146"/>
      <c r="R17" s="2"/>
      <c r="T17" s="34"/>
      <c r="U17" s="185" t="s">
        <v>149</v>
      </c>
      <c r="V17" s="186"/>
      <c r="W17" s="182">
        <v>153</v>
      </c>
      <c r="X17" s="182"/>
      <c r="Y17" s="182">
        <v>104</v>
      </c>
      <c r="Z17" s="182"/>
      <c r="AA17" s="183">
        <v>11</v>
      </c>
      <c r="AB17" s="41">
        <f t="shared" si="3"/>
        <v>268</v>
      </c>
      <c r="AE17" s="137"/>
      <c r="AH17" s="142"/>
      <c r="AJ17" s="9"/>
      <c r="AK17" s="9" t="s">
        <v>79</v>
      </c>
      <c r="AL17" s="43"/>
      <c r="AM17" s="40">
        <v>345</v>
      </c>
      <c r="AN17" s="128">
        <v>127.93</v>
      </c>
      <c r="AO17" s="9"/>
      <c r="AP17" s="34" t="s">
        <v>154</v>
      </c>
      <c r="AQ17" s="34"/>
      <c r="AR17" s="34"/>
      <c r="AS17" s="34"/>
      <c r="AT17" s="34"/>
      <c r="AU17" s="34"/>
      <c r="AV17" s="34"/>
    </row>
    <row r="18" spans="1:48" ht="18" customHeight="1" outlineLevel="1" x14ac:dyDescent="0.35">
      <c r="A18" s="9"/>
      <c r="B18" s="36" t="s">
        <v>13</v>
      </c>
      <c r="C18" s="66"/>
      <c r="D18" s="41">
        <f>D16+D17</f>
        <v>75</v>
      </c>
      <c r="E18" s="41">
        <f>E16+E17</f>
        <v>848</v>
      </c>
      <c r="F18" s="75">
        <f>E18/12</f>
        <v>70.666666666666671</v>
      </c>
      <c r="G18" s="89"/>
      <c r="H18" s="9"/>
      <c r="I18" s="93"/>
      <c r="J18" s="93"/>
      <c r="K18" s="93"/>
      <c r="L18" s="93"/>
      <c r="M18" s="93"/>
      <c r="N18" s="32">
        <v>26</v>
      </c>
      <c r="O18" s="45" t="s">
        <v>80</v>
      </c>
      <c r="P18" s="146">
        <v>144</v>
      </c>
      <c r="Q18" s="146">
        <v>17</v>
      </c>
      <c r="R18" s="2"/>
      <c r="T18" s="34"/>
      <c r="U18" s="185" t="s">
        <v>150</v>
      </c>
      <c r="V18" s="186"/>
      <c r="W18" s="182">
        <v>1</v>
      </c>
      <c r="X18" s="182"/>
      <c r="Y18" s="182">
        <v>0</v>
      </c>
      <c r="Z18" s="182"/>
      <c r="AA18" s="183">
        <v>0</v>
      </c>
      <c r="AB18" s="41">
        <f t="shared" si="3"/>
        <v>1</v>
      </c>
      <c r="AE18" s="137"/>
      <c r="AJ18" s="9"/>
      <c r="AK18" s="9" t="s">
        <v>81</v>
      </c>
      <c r="AL18" s="43"/>
      <c r="AM18" s="40">
        <v>26</v>
      </c>
      <c r="AN18" s="128">
        <v>26</v>
      </c>
      <c r="AO18" s="9"/>
      <c r="AP18" s="34"/>
      <c r="AQ18" s="34"/>
      <c r="AR18" s="34"/>
      <c r="AS18" s="172" t="s">
        <v>175</v>
      </c>
      <c r="AT18" s="173"/>
      <c r="AU18" s="174">
        <v>361</v>
      </c>
      <c r="AV18" s="34"/>
    </row>
    <row r="19" spans="1:48" ht="18" customHeight="1" outlineLevel="1" x14ac:dyDescent="0.35">
      <c r="A19" s="9" t="s">
        <v>46</v>
      </c>
      <c r="B19" s="9"/>
      <c r="D19" s="43"/>
      <c r="E19" s="43"/>
      <c r="F19" s="76"/>
      <c r="G19" s="90"/>
      <c r="H19" s="10" t="s">
        <v>82</v>
      </c>
      <c r="I19" s="9"/>
      <c r="J19" s="32"/>
      <c r="K19" s="32"/>
      <c r="L19" s="32"/>
      <c r="M19" s="93"/>
      <c r="N19" s="32">
        <v>27</v>
      </c>
      <c r="O19" s="45" t="s">
        <v>83</v>
      </c>
      <c r="P19" s="146">
        <v>22</v>
      </c>
      <c r="Q19" s="146">
        <v>6</v>
      </c>
      <c r="R19" s="2"/>
      <c r="T19" s="34"/>
      <c r="U19" s="185" t="s">
        <v>151</v>
      </c>
      <c r="V19" s="186"/>
      <c r="W19" s="182">
        <v>8</v>
      </c>
      <c r="X19" s="182"/>
      <c r="Y19" s="182">
        <v>0</v>
      </c>
      <c r="Z19" s="182"/>
      <c r="AA19" s="183">
        <v>0</v>
      </c>
      <c r="AB19" s="41">
        <f t="shared" si="3"/>
        <v>8</v>
      </c>
      <c r="AJ19" s="10" t="s">
        <v>62</v>
      </c>
      <c r="AK19" s="9"/>
      <c r="AL19" s="37">
        <f>AL17+AL18</f>
        <v>0</v>
      </c>
      <c r="AM19" s="41">
        <v>315</v>
      </c>
      <c r="AN19" s="129">
        <v>107.8</v>
      </c>
      <c r="AO19" s="9"/>
      <c r="AP19" s="34"/>
      <c r="AQ19" s="34"/>
      <c r="AR19" s="175"/>
      <c r="AS19" s="175"/>
      <c r="AT19" s="176"/>
      <c r="AU19" s="34"/>
      <c r="AV19" s="34"/>
    </row>
    <row r="20" spans="1:48" ht="15.9" customHeight="1" x14ac:dyDescent="0.35">
      <c r="A20" s="9"/>
      <c r="B20" s="36" t="s">
        <v>184</v>
      </c>
      <c r="C20" s="65"/>
      <c r="D20" s="40">
        <v>371</v>
      </c>
      <c r="E20" s="40">
        <v>2060</v>
      </c>
      <c r="F20" s="75">
        <f>E20/12</f>
        <v>171.66666666666666</v>
      </c>
      <c r="G20" s="89"/>
      <c r="H20" s="9"/>
      <c r="I20" s="45" t="s">
        <v>21</v>
      </c>
      <c r="J20" s="99">
        <f t="shared" ref="J20:M23" si="5">J6+J13</f>
        <v>233</v>
      </c>
      <c r="K20" s="51">
        <f t="shared" si="5"/>
        <v>145</v>
      </c>
      <c r="L20" s="51">
        <f t="shared" si="5"/>
        <v>76</v>
      </c>
      <c r="M20" s="100">
        <f t="shared" ref="M20" si="6">M6+M13</f>
        <v>23</v>
      </c>
      <c r="N20" s="32">
        <v>30</v>
      </c>
      <c r="O20" s="45" t="s">
        <v>85</v>
      </c>
      <c r="P20" s="146">
        <v>40</v>
      </c>
      <c r="Q20" s="146"/>
      <c r="R20" s="2"/>
      <c r="T20" s="34"/>
      <c r="U20" s="185" t="s">
        <v>84</v>
      </c>
      <c r="V20" s="186"/>
      <c r="W20" s="182">
        <v>2</v>
      </c>
      <c r="X20" s="182"/>
      <c r="Y20" s="182">
        <v>5</v>
      </c>
      <c r="Z20" s="182"/>
      <c r="AA20" s="183">
        <v>6</v>
      </c>
      <c r="AB20" s="41">
        <f>SUM(W20:AA20)</f>
        <v>13</v>
      </c>
      <c r="AJ20" s="10" t="s">
        <v>13</v>
      </c>
      <c r="AK20" s="9"/>
      <c r="AL20" s="41">
        <f>AL11+AL19</f>
        <v>190</v>
      </c>
      <c r="AM20" s="41">
        <f>AM11+AM19</f>
        <v>505</v>
      </c>
      <c r="AN20" s="129">
        <f>AN11+AN19</f>
        <v>297.8</v>
      </c>
      <c r="AO20" s="9"/>
      <c r="AP20" s="34"/>
      <c r="AQ20" s="34"/>
      <c r="AR20" s="124"/>
      <c r="AS20" s="177"/>
      <c r="AT20" s="124"/>
      <c r="AU20" s="34"/>
      <c r="AV20" s="34"/>
    </row>
    <row r="21" spans="1:48" ht="15.9" customHeight="1" x14ac:dyDescent="0.35">
      <c r="A21" s="9"/>
      <c r="B21" s="36" t="s">
        <v>34</v>
      </c>
      <c r="C21" s="65"/>
      <c r="D21" s="40">
        <v>110</v>
      </c>
      <c r="E21" s="40">
        <v>621</v>
      </c>
      <c r="F21" s="75">
        <f>E21/12</f>
        <v>51.75</v>
      </c>
      <c r="G21" s="89"/>
      <c r="H21" s="9"/>
      <c r="I21" s="45" t="s">
        <v>22</v>
      </c>
      <c r="J21" s="99">
        <f t="shared" si="5"/>
        <v>292</v>
      </c>
      <c r="K21" s="99">
        <f t="shared" si="5"/>
        <v>166</v>
      </c>
      <c r="L21" s="99">
        <f t="shared" si="5"/>
        <v>66</v>
      </c>
      <c r="M21" s="100">
        <f t="shared" ref="M21" si="7">M7+M14</f>
        <v>25</v>
      </c>
      <c r="N21" s="32">
        <v>31</v>
      </c>
      <c r="O21" s="45" t="s">
        <v>86</v>
      </c>
      <c r="P21" s="146"/>
      <c r="Q21" s="146"/>
      <c r="R21" s="2"/>
      <c r="T21" s="34"/>
      <c r="U21" s="185"/>
      <c r="V21" s="186"/>
      <c r="W21" s="182"/>
      <c r="X21" s="182"/>
      <c r="Y21" s="182"/>
      <c r="Z21" s="182"/>
      <c r="AA21" s="183"/>
      <c r="AB21" s="52"/>
      <c r="AJ21" s="9"/>
      <c r="AK21" s="9"/>
      <c r="AL21" s="9"/>
      <c r="AM21" s="9"/>
      <c r="AN21" s="9"/>
      <c r="AO21" s="9"/>
      <c r="AP21" s="34"/>
      <c r="AQ21" s="34"/>
      <c r="AR21" s="124"/>
      <c r="AS21" s="177"/>
      <c r="AT21" s="124"/>
      <c r="AU21" s="34"/>
      <c r="AV21" s="34"/>
    </row>
    <row r="22" spans="1:48" ht="15.9" customHeight="1" thickBot="1" x14ac:dyDescent="0.4">
      <c r="A22" s="9"/>
      <c r="B22" s="68" t="s">
        <v>13</v>
      </c>
      <c r="C22" s="69"/>
      <c r="D22" s="51">
        <f>D20+D21</f>
        <v>481</v>
      </c>
      <c r="E22" s="51">
        <f>E20+E21</f>
        <v>2681</v>
      </c>
      <c r="F22" s="77">
        <f>E22/12</f>
        <v>223.41666666666666</v>
      </c>
      <c r="G22" s="89"/>
      <c r="H22" s="9"/>
      <c r="I22" s="45" t="s">
        <v>47</v>
      </c>
      <c r="J22" s="42">
        <f t="shared" si="5"/>
        <v>378</v>
      </c>
      <c r="K22" s="42">
        <f t="shared" si="5"/>
        <v>231</v>
      </c>
      <c r="L22" s="41">
        <f t="shared" si="5"/>
        <v>111</v>
      </c>
      <c r="M22" s="100">
        <f t="shared" ref="M22" si="8">M8+M15</f>
        <v>38</v>
      </c>
      <c r="N22" s="32">
        <v>38</v>
      </c>
      <c r="O22" s="45" t="s">
        <v>87</v>
      </c>
      <c r="P22" s="146"/>
      <c r="Q22" s="146"/>
      <c r="R22" s="2"/>
      <c r="T22" s="34"/>
      <c r="U22" s="50" t="s">
        <v>13</v>
      </c>
      <c r="V22" s="49"/>
      <c r="W22" s="42">
        <f t="shared" ref="W22:AB22" si="9">SUM(W12:W20)</f>
        <v>230</v>
      </c>
      <c r="X22" s="42"/>
      <c r="Y22" s="42">
        <f t="shared" si="9"/>
        <v>135</v>
      </c>
      <c r="Z22" s="42"/>
      <c r="AA22" s="42">
        <f t="shared" si="9"/>
        <v>21</v>
      </c>
      <c r="AB22" s="41">
        <f t="shared" si="9"/>
        <v>386</v>
      </c>
      <c r="AJ22" s="9"/>
      <c r="AK22" s="9"/>
      <c r="AL22" s="9"/>
      <c r="AM22" s="9"/>
      <c r="AN22" s="9"/>
      <c r="AO22" s="9"/>
      <c r="AP22" s="34"/>
      <c r="AQ22" s="34"/>
      <c r="AR22" s="124"/>
      <c r="AS22" s="177"/>
      <c r="AT22" s="124"/>
      <c r="AU22" s="34"/>
      <c r="AV22" s="34"/>
    </row>
    <row r="23" spans="1:48" ht="15.9" customHeight="1" thickBot="1" x14ac:dyDescent="0.4">
      <c r="A23" s="70" t="s">
        <v>88</v>
      </c>
      <c r="B23" s="71"/>
      <c r="C23" s="72"/>
      <c r="D23" s="78">
        <f>D18+D22</f>
        <v>556</v>
      </c>
      <c r="E23" s="78">
        <f>E18+E22</f>
        <v>3529</v>
      </c>
      <c r="F23" s="79">
        <f>E23/12</f>
        <v>294.08333333333331</v>
      </c>
      <c r="G23" s="91"/>
      <c r="H23" s="9"/>
      <c r="I23" s="45" t="s">
        <v>13</v>
      </c>
      <c r="J23" s="101">
        <f t="shared" si="5"/>
        <v>525</v>
      </c>
      <c r="K23" s="102">
        <f t="shared" si="5"/>
        <v>311</v>
      </c>
      <c r="L23" s="102">
        <f t="shared" si="5"/>
        <v>142</v>
      </c>
      <c r="M23" s="100">
        <f t="shared" si="5"/>
        <v>91</v>
      </c>
      <c r="N23" s="32">
        <v>40</v>
      </c>
      <c r="O23" s="45" t="s">
        <v>89</v>
      </c>
      <c r="P23" s="146">
        <v>69</v>
      </c>
      <c r="Q23" s="146"/>
      <c r="R23" s="2"/>
      <c r="T23" s="34"/>
      <c r="U23" s="34"/>
      <c r="V23" s="34"/>
      <c r="W23" s="188"/>
      <c r="X23" s="188"/>
      <c r="Y23" s="188"/>
      <c r="Z23" s="188"/>
      <c r="AA23" s="188"/>
      <c r="AB23" s="188"/>
      <c r="AC23" s="143"/>
      <c r="AD23" s="144"/>
      <c r="AE23" s="144"/>
      <c r="AF23" s="144"/>
      <c r="AG23" s="144"/>
      <c r="AH23" s="144"/>
      <c r="AI23" s="144"/>
      <c r="AJ23" s="210" t="s">
        <v>90</v>
      </c>
      <c r="AK23" s="210"/>
      <c r="AL23" s="210"/>
      <c r="AM23" s="210"/>
      <c r="AN23" s="210"/>
      <c r="AO23" s="210"/>
      <c r="AP23" s="34"/>
      <c r="AQ23" s="34"/>
      <c r="AR23" s="124"/>
      <c r="AS23" s="177"/>
      <c r="AT23" s="124"/>
      <c r="AU23" s="34"/>
      <c r="AV23" s="34"/>
    </row>
    <row r="24" spans="1:48" ht="15.9" customHeight="1" x14ac:dyDescent="0.35">
      <c r="C24" s="3"/>
      <c r="D24" s="80"/>
      <c r="E24" s="80"/>
      <c r="F24" s="81"/>
      <c r="G24" s="91"/>
      <c r="H24" s="9"/>
      <c r="I24" s="9" t="s">
        <v>55</v>
      </c>
      <c r="J24" s="32"/>
      <c r="K24" s="103">
        <f>K23/J23</f>
        <v>0.59238095238095234</v>
      </c>
      <c r="L24" s="103">
        <f>L23/$K23</f>
        <v>0.45659163987138263</v>
      </c>
      <c r="M24" s="103">
        <f>M23/$K23</f>
        <v>0.29260450160771706</v>
      </c>
      <c r="N24" s="32">
        <v>42</v>
      </c>
      <c r="O24" s="45" t="s">
        <v>91</v>
      </c>
      <c r="P24" s="146">
        <v>258</v>
      </c>
      <c r="Q24" s="146">
        <v>118</v>
      </c>
      <c r="R24" s="2"/>
      <c r="T24" s="34"/>
      <c r="U24" s="34"/>
      <c r="V24" s="34"/>
      <c r="W24" s="34"/>
      <c r="X24" s="34"/>
      <c r="Y24" s="34"/>
      <c r="Z24" s="34"/>
      <c r="AA24" s="34"/>
      <c r="AB24" s="34"/>
      <c r="AC24" s="143"/>
      <c r="AD24" s="144"/>
      <c r="AE24" s="144"/>
      <c r="AF24" s="144"/>
      <c r="AG24" s="144"/>
      <c r="AH24" s="144"/>
      <c r="AI24" s="144"/>
      <c r="AJ24" s="9"/>
      <c r="AK24" s="13" t="s">
        <v>92</v>
      </c>
      <c r="AL24" s="12"/>
      <c r="AM24" s="12"/>
      <c r="AN24" s="12"/>
      <c r="AO24" s="12"/>
      <c r="AP24" s="34"/>
      <c r="AQ24" s="34"/>
      <c r="AR24" s="124"/>
      <c r="AS24" s="177"/>
      <c r="AT24" s="124"/>
      <c r="AU24" s="34"/>
      <c r="AV24" s="34"/>
    </row>
    <row r="25" spans="1:48" ht="15.9" customHeight="1" x14ac:dyDescent="0.45">
      <c r="A25" s="11" t="s">
        <v>93</v>
      </c>
      <c r="B25" s="9"/>
      <c r="D25" s="80" t="s">
        <v>7</v>
      </c>
      <c r="E25" s="80" t="s">
        <v>8</v>
      </c>
      <c r="F25" s="81" t="s">
        <v>9</v>
      </c>
      <c r="G25" s="91"/>
      <c r="H25" s="9"/>
      <c r="I25" s="93"/>
      <c r="J25" s="93"/>
      <c r="K25" s="93"/>
      <c r="L25" s="93"/>
      <c r="M25" s="93"/>
      <c r="N25" s="32">
        <v>43</v>
      </c>
      <c r="O25" s="45" t="s">
        <v>94</v>
      </c>
      <c r="P25" s="146">
        <v>253</v>
      </c>
      <c r="Q25" s="146">
        <v>9</v>
      </c>
      <c r="R25" s="2"/>
      <c r="T25" s="211" t="s">
        <v>174</v>
      </c>
      <c r="U25" s="211"/>
      <c r="V25" s="211"/>
      <c r="W25" s="211"/>
      <c r="X25" s="211"/>
      <c r="Y25" s="211"/>
      <c r="Z25" s="211"/>
      <c r="AA25" s="211"/>
      <c r="AB25" s="211"/>
      <c r="AC25" s="212" t="s">
        <v>195</v>
      </c>
      <c r="AD25" s="212"/>
      <c r="AE25" s="212"/>
      <c r="AF25" s="212"/>
      <c r="AG25" s="212"/>
      <c r="AH25" s="212"/>
      <c r="AI25" s="212"/>
      <c r="AJ25" s="9"/>
      <c r="AK25" s="9"/>
      <c r="AL25" s="9"/>
      <c r="AM25" s="9"/>
      <c r="AN25" s="9"/>
      <c r="AO25" s="9"/>
      <c r="AP25" s="211"/>
      <c r="AQ25" s="211"/>
      <c r="AR25" s="211"/>
      <c r="AS25" s="211"/>
      <c r="AT25" s="211"/>
      <c r="AU25" s="211"/>
      <c r="AV25" s="211"/>
    </row>
    <row r="26" spans="1:48" ht="15.9" customHeight="1" x14ac:dyDescent="0.45">
      <c r="A26" s="9" t="s">
        <v>38</v>
      </c>
      <c r="B26" s="9"/>
      <c r="D26" s="43"/>
      <c r="E26" s="43"/>
      <c r="F26" s="76"/>
      <c r="G26" s="90"/>
      <c r="H26" s="9"/>
      <c r="I26" s="9"/>
      <c r="J26" s="9"/>
      <c r="K26" s="9"/>
      <c r="L26" s="9"/>
      <c r="M26" s="24"/>
      <c r="N26" s="32">
        <v>44</v>
      </c>
      <c r="O26" s="45" t="s">
        <v>95</v>
      </c>
      <c r="P26" s="146">
        <v>110</v>
      </c>
      <c r="Q26" s="146"/>
      <c r="R26" s="2"/>
      <c r="T26" s="34"/>
      <c r="U26" s="34"/>
      <c r="V26" s="34"/>
      <c r="W26" s="112" t="s">
        <v>96</v>
      </c>
      <c r="X26" s="112" t="s">
        <v>97</v>
      </c>
      <c r="Y26" s="112" t="s">
        <v>23</v>
      </c>
      <c r="Z26" s="115"/>
      <c r="AA26" s="115"/>
      <c r="AB26" s="34"/>
      <c r="AC26" s="150"/>
      <c r="AD26" s="151" t="s">
        <v>141</v>
      </c>
      <c r="AE26" s="152"/>
      <c r="AF26" s="152"/>
      <c r="AG26" s="152"/>
      <c r="AH26" s="152"/>
      <c r="AI26" s="144"/>
      <c r="AJ26" s="28" t="s">
        <v>98</v>
      </c>
      <c r="AK26" s="29">
        <f>AM11</f>
        <v>190</v>
      </c>
      <c r="AL26" s="9"/>
      <c r="AM26" s="12" t="s">
        <v>7</v>
      </c>
      <c r="AN26" s="30" t="s">
        <v>99</v>
      </c>
      <c r="AO26" s="9"/>
      <c r="AP26" s="214" t="s">
        <v>8</v>
      </c>
      <c r="AQ26" s="214"/>
      <c r="AR26" s="214"/>
      <c r="AS26" s="214"/>
      <c r="AT26" s="214"/>
      <c r="AU26" s="214"/>
      <c r="AV26" s="214"/>
    </row>
    <row r="27" spans="1:48" ht="15.9" customHeight="1" outlineLevel="1" x14ac:dyDescent="0.35">
      <c r="A27" s="9"/>
      <c r="B27" s="36" t="s">
        <v>184</v>
      </c>
      <c r="C27" s="67"/>
      <c r="D27" s="41">
        <f t="shared" ref="D27:F29" si="10">D5+D16</f>
        <v>2190</v>
      </c>
      <c r="E27" s="41">
        <f t="shared" si="10"/>
        <v>31258</v>
      </c>
      <c r="F27" s="75">
        <f t="shared" si="10"/>
        <v>2095.0166666666664</v>
      </c>
      <c r="G27" s="89"/>
      <c r="H27" s="207" t="s">
        <v>178</v>
      </c>
      <c r="I27" s="207"/>
      <c r="J27" s="207"/>
      <c r="K27" s="207"/>
      <c r="L27" s="207"/>
      <c r="M27" s="207"/>
      <c r="N27" s="32">
        <v>45</v>
      </c>
      <c r="O27" s="45" t="s">
        <v>100</v>
      </c>
      <c r="P27" s="146">
        <v>84</v>
      </c>
      <c r="Q27" s="146"/>
      <c r="R27" s="2"/>
      <c r="T27" s="34"/>
      <c r="U27" s="36" t="s">
        <v>101</v>
      </c>
      <c r="V27" s="36"/>
      <c r="W27" s="16">
        <v>48</v>
      </c>
      <c r="X27" s="16">
        <v>1031</v>
      </c>
      <c r="Y27" s="37">
        <v>1079</v>
      </c>
      <c r="Z27" s="115"/>
      <c r="AA27" s="115"/>
      <c r="AB27" s="115"/>
      <c r="AC27" s="150"/>
      <c r="AD27" s="153"/>
      <c r="AE27" s="154"/>
      <c r="AF27" s="154"/>
      <c r="AG27" s="154"/>
      <c r="AH27" s="154"/>
      <c r="AI27" s="144"/>
      <c r="AJ27" s="9"/>
      <c r="AK27" s="36" t="s">
        <v>102</v>
      </c>
      <c r="AL27" s="45"/>
      <c r="AM27" s="40">
        <v>154</v>
      </c>
      <c r="AN27" s="130">
        <f>AM27/AK26</f>
        <v>0.81052631578947365</v>
      </c>
      <c r="AO27" s="9"/>
      <c r="AP27" s="178"/>
      <c r="AQ27" s="34"/>
      <c r="AR27" s="34"/>
      <c r="AS27" s="34"/>
      <c r="AT27" s="34"/>
      <c r="AU27" s="34"/>
      <c r="AV27" s="34"/>
    </row>
    <row r="28" spans="1:48" ht="15.9" customHeight="1" outlineLevel="1" x14ac:dyDescent="0.35">
      <c r="A28" s="9"/>
      <c r="B28" s="36" t="s">
        <v>34</v>
      </c>
      <c r="C28" s="67"/>
      <c r="D28" s="41">
        <f t="shared" si="10"/>
        <v>734</v>
      </c>
      <c r="E28" s="41">
        <f t="shared" si="10"/>
        <v>10578</v>
      </c>
      <c r="F28" s="75">
        <f t="shared" si="10"/>
        <v>708.18333333333328</v>
      </c>
      <c r="G28" s="89"/>
      <c r="H28" s="9"/>
      <c r="I28" s="9"/>
      <c r="J28" s="9"/>
      <c r="K28" s="9"/>
      <c r="L28" s="9"/>
      <c r="M28" s="24"/>
      <c r="N28" s="32">
        <v>46</v>
      </c>
      <c r="O28" s="45" t="s">
        <v>145</v>
      </c>
      <c r="P28" s="146"/>
      <c r="Q28" s="146"/>
      <c r="R28" s="2"/>
      <c r="T28" s="34"/>
      <c r="U28" s="36" t="s">
        <v>152</v>
      </c>
      <c r="V28" s="36"/>
      <c r="W28" s="16">
        <v>29</v>
      </c>
      <c r="X28" s="16">
        <v>847</v>
      </c>
      <c r="Y28" s="37">
        <v>876</v>
      </c>
      <c r="Z28" s="115"/>
      <c r="AA28" s="115"/>
      <c r="AB28" s="115"/>
      <c r="AC28" s="155" t="s">
        <v>20</v>
      </c>
      <c r="AD28" s="152"/>
      <c r="AE28" s="156" t="s">
        <v>21</v>
      </c>
      <c r="AF28" s="156" t="s">
        <v>22</v>
      </c>
      <c r="AG28" s="156" t="s">
        <v>23</v>
      </c>
      <c r="AH28" s="157" t="s">
        <v>8</v>
      </c>
      <c r="AI28" s="144"/>
      <c r="AJ28" s="9"/>
      <c r="AK28" s="36" t="s">
        <v>103</v>
      </c>
      <c r="AL28" s="45"/>
      <c r="AM28" s="40">
        <v>22</v>
      </c>
      <c r="AN28" s="130">
        <f>AM28/AK26</f>
        <v>0.11578947368421053</v>
      </c>
      <c r="AO28" s="9"/>
      <c r="AP28" s="34"/>
      <c r="AQ28" s="34"/>
      <c r="AR28" s="112" t="s">
        <v>104</v>
      </c>
      <c r="AS28" s="112" t="s">
        <v>105</v>
      </c>
      <c r="AT28" s="112" t="s">
        <v>23</v>
      </c>
      <c r="AU28" s="34"/>
      <c r="AV28" s="122"/>
    </row>
    <row r="29" spans="1:48" ht="15.9" customHeight="1" outlineLevel="1" x14ac:dyDescent="0.35">
      <c r="A29" s="9"/>
      <c r="B29" s="36" t="s">
        <v>13</v>
      </c>
      <c r="C29" s="67"/>
      <c r="D29" s="41">
        <f t="shared" si="10"/>
        <v>2924</v>
      </c>
      <c r="E29" s="41">
        <f t="shared" si="10"/>
        <v>41836</v>
      </c>
      <c r="F29" s="75">
        <f t="shared" si="10"/>
        <v>2803.2</v>
      </c>
      <c r="G29" s="89"/>
      <c r="H29" s="9"/>
      <c r="I29" s="9"/>
      <c r="J29" s="208" t="s">
        <v>106</v>
      </c>
      <c r="K29" s="208"/>
      <c r="L29" s="208" t="s">
        <v>107</v>
      </c>
      <c r="M29" s="208"/>
      <c r="N29" s="32">
        <v>50</v>
      </c>
      <c r="O29" s="45" t="s">
        <v>108</v>
      </c>
      <c r="P29" s="146">
        <v>293</v>
      </c>
      <c r="Q29" s="146">
        <v>11</v>
      </c>
      <c r="R29" s="2"/>
      <c r="T29" s="34"/>
      <c r="U29" s="36" t="s">
        <v>109</v>
      </c>
      <c r="V29" s="36"/>
      <c r="W29" s="22">
        <f>W28/W27</f>
        <v>0.60416666666666663</v>
      </c>
      <c r="X29" s="22">
        <f>X28/X27</f>
        <v>0.82153249272550921</v>
      </c>
      <c r="Y29" s="38">
        <f>Y28/Y27</f>
        <v>0.81186283595922148</v>
      </c>
      <c r="Z29" s="115"/>
      <c r="AA29" s="115"/>
      <c r="AB29" s="115"/>
      <c r="AC29" s="150"/>
      <c r="AD29" s="158" t="s">
        <v>30</v>
      </c>
      <c r="AE29" s="159">
        <v>94</v>
      </c>
      <c r="AF29" s="159">
        <v>106</v>
      </c>
      <c r="AG29" s="159">
        <v>200</v>
      </c>
      <c r="AH29" s="160">
        <v>769</v>
      </c>
      <c r="AI29" s="161"/>
      <c r="AJ29" s="9"/>
      <c r="AK29" s="36" t="s">
        <v>110</v>
      </c>
      <c r="AL29" s="45"/>
      <c r="AM29" s="40">
        <v>13</v>
      </c>
      <c r="AN29" s="130">
        <f>AM29/AK26</f>
        <v>6.8421052631578952E-2</v>
      </c>
      <c r="AO29" s="9"/>
      <c r="AP29" s="34"/>
      <c r="AQ29" s="34"/>
      <c r="AR29" s="112" t="s">
        <v>8</v>
      </c>
      <c r="AS29" s="112" t="s">
        <v>8</v>
      </c>
      <c r="AT29" s="112" t="s">
        <v>8</v>
      </c>
      <c r="AU29" s="122" t="s">
        <v>9</v>
      </c>
      <c r="AV29" s="115"/>
    </row>
    <row r="30" spans="1:48" ht="15.9" customHeight="1" outlineLevel="1" x14ac:dyDescent="0.35">
      <c r="A30" s="9" t="s">
        <v>46</v>
      </c>
      <c r="B30" s="36"/>
      <c r="C30" s="67"/>
      <c r="D30" s="82"/>
      <c r="E30" s="82"/>
      <c r="F30" s="83"/>
      <c r="G30" s="90"/>
      <c r="H30" s="11"/>
      <c r="I30" s="9"/>
      <c r="J30" s="12" t="s">
        <v>111</v>
      </c>
      <c r="K30" s="12" t="s">
        <v>112</v>
      </c>
      <c r="L30" s="12" t="s">
        <v>111</v>
      </c>
      <c r="M30" s="12" t="s">
        <v>112</v>
      </c>
      <c r="N30" s="32">
        <v>51</v>
      </c>
      <c r="O30" s="45" t="s">
        <v>113</v>
      </c>
      <c r="P30" s="146">
        <v>464</v>
      </c>
      <c r="Q30" s="146">
        <v>109</v>
      </c>
      <c r="R30" s="2"/>
      <c r="T30" s="34"/>
      <c r="U30" s="34"/>
      <c r="V30" s="34"/>
      <c r="W30" s="115"/>
      <c r="X30" s="115"/>
      <c r="Y30" s="124"/>
      <c r="Z30" s="115"/>
      <c r="AA30" s="115"/>
      <c r="AB30" s="34"/>
      <c r="AC30" s="150"/>
      <c r="AD30" s="162" t="s">
        <v>37</v>
      </c>
      <c r="AE30" s="163">
        <v>26</v>
      </c>
      <c r="AF30" s="163">
        <v>48</v>
      </c>
      <c r="AG30" s="163">
        <v>74</v>
      </c>
      <c r="AH30" s="163">
        <v>209</v>
      </c>
      <c r="AI30" s="161"/>
      <c r="AJ30" s="9"/>
      <c r="AK30" s="36" t="s">
        <v>114</v>
      </c>
      <c r="AL30" s="45"/>
      <c r="AM30" s="40">
        <v>1</v>
      </c>
      <c r="AN30" s="130">
        <f>AM30/AK26</f>
        <v>5.263157894736842E-3</v>
      </c>
      <c r="AO30" s="9"/>
      <c r="AP30" s="12" t="s">
        <v>115</v>
      </c>
      <c r="AQ30" s="9"/>
      <c r="AR30" s="9"/>
      <c r="AS30" s="9"/>
      <c r="AT30" s="9"/>
      <c r="AU30" s="34"/>
      <c r="AV30" s="34"/>
    </row>
    <row r="31" spans="1:48" ht="15.9" customHeight="1" outlineLevel="1" x14ac:dyDescent="0.35">
      <c r="A31" s="9"/>
      <c r="B31" s="36" t="s">
        <v>184</v>
      </c>
      <c r="C31" s="67"/>
      <c r="D31" s="41">
        <f t="shared" ref="D31:F33" si="11">D9+D20</f>
        <v>1000</v>
      </c>
      <c r="E31" s="41">
        <f t="shared" si="11"/>
        <v>5900</v>
      </c>
      <c r="F31" s="75">
        <f t="shared" si="11"/>
        <v>427.66666666666663</v>
      </c>
      <c r="G31" s="89"/>
      <c r="H31" s="9"/>
      <c r="I31" s="84" t="s">
        <v>171</v>
      </c>
      <c r="J31" s="9"/>
      <c r="K31" s="9"/>
      <c r="L31" s="9"/>
      <c r="M31" s="14"/>
      <c r="N31" s="32">
        <v>52</v>
      </c>
      <c r="O31" s="45" t="s">
        <v>116</v>
      </c>
      <c r="P31" s="146">
        <v>817</v>
      </c>
      <c r="Q31" s="146">
        <v>41</v>
      </c>
      <c r="R31" s="2"/>
      <c r="T31" s="34"/>
      <c r="U31" s="34"/>
      <c r="V31" s="111" t="s">
        <v>117</v>
      </c>
      <c r="W31" s="115"/>
      <c r="X31" s="34"/>
      <c r="Y31" s="124"/>
      <c r="Z31" s="115"/>
      <c r="AA31" s="115"/>
      <c r="AB31" s="115"/>
      <c r="AC31" s="150"/>
      <c r="AD31" s="164" t="s">
        <v>13</v>
      </c>
      <c r="AE31" s="165">
        <f>SUM(AE29:AE30)</f>
        <v>120</v>
      </c>
      <c r="AF31" s="165">
        <f>SUM(AF29:AF30)</f>
        <v>154</v>
      </c>
      <c r="AG31" s="165">
        <f>SUM(AE31:AF31)</f>
        <v>274</v>
      </c>
      <c r="AH31" s="165">
        <f>SUM(AH29:AH30)</f>
        <v>978</v>
      </c>
      <c r="AI31" s="161"/>
      <c r="AJ31" s="9"/>
      <c r="AK31" s="36" t="s">
        <v>118</v>
      </c>
      <c r="AL31" s="45"/>
      <c r="AM31" s="40">
        <v>0</v>
      </c>
      <c r="AN31" s="130">
        <f>AM31/AK26</f>
        <v>0</v>
      </c>
      <c r="AO31" s="9"/>
      <c r="AP31" s="31" t="s">
        <v>119</v>
      </c>
      <c r="AQ31" s="9"/>
      <c r="AR31" s="40">
        <v>28954</v>
      </c>
      <c r="AS31" s="40">
        <v>2595</v>
      </c>
      <c r="AT31" s="41">
        <f>SUM(AR31:AS31)</f>
        <v>31549</v>
      </c>
      <c r="AU31" s="189">
        <f>AT31/15</f>
        <v>2103.2666666666669</v>
      </c>
      <c r="AV31" s="34"/>
    </row>
    <row r="32" spans="1:48" ht="15.9" customHeight="1" outlineLevel="1" x14ac:dyDescent="0.35">
      <c r="A32" s="9"/>
      <c r="B32" s="36" t="s">
        <v>34</v>
      </c>
      <c r="C32" s="67"/>
      <c r="D32" s="41">
        <f t="shared" si="11"/>
        <v>199</v>
      </c>
      <c r="E32" s="41">
        <f t="shared" si="11"/>
        <v>1225</v>
      </c>
      <c r="F32" s="75">
        <f t="shared" si="11"/>
        <v>92.016666666666666</v>
      </c>
      <c r="G32" s="89"/>
      <c r="H32" s="9"/>
      <c r="I32" s="9" t="s">
        <v>172</v>
      </c>
      <c r="J32" s="16">
        <v>580</v>
      </c>
      <c r="K32" s="16">
        <v>7</v>
      </c>
      <c r="L32" s="16"/>
      <c r="M32" s="16">
        <v>0</v>
      </c>
      <c r="N32" s="32">
        <v>54</v>
      </c>
      <c r="O32" s="45" t="s">
        <v>120</v>
      </c>
      <c r="P32" s="146">
        <v>39</v>
      </c>
      <c r="Q32" s="146">
        <v>11</v>
      </c>
      <c r="R32" s="2"/>
      <c r="T32" s="114"/>
      <c r="U32" s="34"/>
      <c r="V32" s="34"/>
      <c r="W32" s="200" t="s">
        <v>121</v>
      </c>
      <c r="X32" s="115"/>
      <c r="Y32" s="206">
        <v>833</v>
      </c>
      <c r="Z32" s="34"/>
      <c r="AA32" s="115"/>
      <c r="AB32" s="115"/>
      <c r="AC32" s="150"/>
      <c r="AD32" s="166"/>
      <c r="AE32" s="167"/>
      <c r="AF32" s="167"/>
      <c r="AG32" s="167"/>
      <c r="AH32" s="168"/>
      <c r="AI32" s="144"/>
      <c r="AJ32" s="9"/>
      <c r="AK32" s="192" t="s">
        <v>13</v>
      </c>
      <c r="AL32" s="45"/>
      <c r="AM32" s="37">
        <f>SUM(AM27:AM31)</f>
        <v>190</v>
      </c>
      <c r="AN32" s="131">
        <f>SUM(AN27:AN31)</f>
        <v>1</v>
      </c>
      <c r="AO32" s="9"/>
      <c r="AP32" s="31" t="s">
        <v>122</v>
      </c>
      <c r="AQ32" s="9"/>
      <c r="AR32" s="40">
        <v>12300</v>
      </c>
      <c r="AS32" s="40">
        <v>1582</v>
      </c>
      <c r="AT32" s="41">
        <f>SUM(AR32:AS32)</f>
        <v>13882</v>
      </c>
      <c r="AU32" s="189">
        <f>AT32/15</f>
        <v>925.4666666666667</v>
      </c>
      <c r="AV32" s="115"/>
    </row>
    <row r="33" spans="1:50" ht="15.9" customHeight="1" outlineLevel="1" thickBot="1" x14ac:dyDescent="0.4">
      <c r="A33" s="9"/>
      <c r="B33" s="68" t="s">
        <v>13</v>
      </c>
      <c r="C33" s="73"/>
      <c r="D33" s="51">
        <f t="shared" si="11"/>
        <v>1199</v>
      </c>
      <c r="E33" s="51">
        <f t="shared" si="11"/>
        <v>7125</v>
      </c>
      <c r="F33" s="77">
        <f t="shared" si="11"/>
        <v>519.68333333333328</v>
      </c>
      <c r="G33" s="89"/>
      <c r="H33" s="9"/>
      <c r="I33" s="9" t="s">
        <v>173</v>
      </c>
      <c r="J33" s="16">
        <v>504</v>
      </c>
      <c r="K33" s="16">
        <v>7</v>
      </c>
      <c r="L33" s="16"/>
      <c r="M33" s="16">
        <v>0</v>
      </c>
      <c r="N33" s="32" t="s">
        <v>123</v>
      </c>
      <c r="O33" s="45" t="s">
        <v>181</v>
      </c>
      <c r="P33" s="146">
        <v>211</v>
      </c>
      <c r="Q33" s="146"/>
      <c r="R33" s="2"/>
      <c r="T33" s="34"/>
      <c r="U33" s="34"/>
      <c r="V33" s="34"/>
      <c r="W33" s="200" t="s">
        <v>124</v>
      </c>
      <c r="X33" s="115"/>
      <c r="Y33" s="206">
        <v>43</v>
      </c>
      <c r="Z33" s="34"/>
      <c r="AA33" s="34"/>
      <c r="AB33" s="34"/>
      <c r="AC33" s="155" t="s">
        <v>32</v>
      </c>
      <c r="AD33" s="164"/>
      <c r="AE33" s="196"/>
      <c r="AF33" s="193"/>
      <c r="AG33" s="169" t="s">
        <v>7</v>
      </c>
      <c r="AH33" s="169" t="s">
        <v>52</v>
      </c>
      <c r="AI33" s="161"/>
      <c r="AJ33" s="34"/>
      <c r="AK33" s="198" t="s">
        <v>125</v>
      </c>
      <c r="AL33" s="34" t="s">
        <v>126</v>
      </c>
      <c r="AM33" s="34"/>
      <c r="AN33" s="34"/>
      <c r="AO33" s="34"/>
      <c r="AP33" s="34" t="s">
        <v>183</v>
      </c>
      <c r="AQ33" s="9"/>
      <c r="AR33" s="42">
        <f>AR31+AR32</f>
        <v>41254</v>
      </c>
      <c r="AS33" s="41">
        <f>AS31+AS32</f>
        <v>4177</v>
      </c>
      <c r="AT33" s="41">
        <f>AR33+AS33</f>
        <v>45431</v>
      </c>
      <c r="AU33" s="189">
        <f>AT33/15</f>
        <v>3028.7333333333331</v>
      </c>
      <c r="AV33" s="34"/>
    </row>
    <row r="34" spans="1:50" ht="15.9" customHeight="1" outlineLevel="1" thickBot="1" x14ac:dyDescent="0.4">
      <c r="A34" s="70" t="s">
        <v>127</v>
      </c>
      <c r="B34" s="71"/>
      <c r="C34" s="74"/>
      <c r="D34" s="78">
        <f>D29+D33</f>
        <v>4123</v>
      </c>
      <c r="E34" s="78">
        <f>E29+E33</f>
        <v>48961</v>
      </c>
      <c r="F34" s="79">
        <f>F29+F33</f>
        <v>3322.8833333333332</v>
      </c>
      <c r="G34" s="91"/>
      <c r="H34" s="9"/>
      <c r="I34" s="17"/>
      <c r="J34" s="16"/>
      <c r="K34" s="16"/>
      <c r="L34" s="16"/>
      <c r="M34" s="16"/>
      <c r="N34" s="32"/>
      <c r="O34" s="46" t="s">
        <v>129</v>
      </c>
      <c r="P34" s="147">
        <f>SUM(P4:P33)</f>
        <v>3378</v>
      </c>
      <c r="Q34" s="147">
        <f>SUM(Q4:Q33)</f>
        <v>514</v>
      </c>
      <c r="R34" s="2"/>
      <c r="T34" s="34"/>
      <c r="U34" s="34"/>
      <c r="V34" s="34"/>
      <c r="W34" s="200" t="s">
        <v>130</v>
      </c>
      <c r="X34" s="34"/>
      <c r="Y34" s="206">
        <v>876</v>
      </c>
      <c r="Z34" s="34">
        <v>876</v>
      </c>
      <c r="AA34" s="35" t="s">
        <v>131</v>
      </c>
      <c r="AB34" s="34"/>
      <c r="AC34" s="150"/>
      <c r="AD34" s="162" t="s">
        <v>58</v>
      </c>
      <c r="AE34" s="196"/>
      <c r="AF34" s="162"/>
      <c r="AG34" s="170">
        <v>32</v>
      </c>
      <c r="AH34" s="170">
        <v>7.8</v>
      </c>
      <c r="AI34" s="161"/>
      <c r="AJ34" s="114"/>
      <c r="AK34" s="34"/>
      <c r="AL34" s="34"/>
      <c r="AM34" s="34"/>
      <c r="AN34" s="34"/>
      <c r="AO34" s="34"/>
      <c r="AP34" s="34"/>
      <c r="AQ34" s="9"/>
      <c r="AR34" s="32"/>
      <c r="AS34" s="32"/>
      <c r="AT34" s="32"/>
      <c r="AU34" s="190"/>
      <c r="AV34" s="115"/>
    </row>
    <row r="35" spans="1:50" s="6" customFormat="1" ht="15.9" customHeight="1" outlineLevel="1" x14ac:dyDescent="0.35">
      <c r="B35" s="4"/>
      <c r="G35" s="92"/>
      <c r="H35" s="18"/>
      <c r="I35" s="9" t="s">
        <v>128</v>
      </c>
      <c r="J35" s="19">
        <f>SUM(J32:J34)</f>
        <v>1084</v>
      </c>
      <c r="K35" s="19">
        <v>7</v>
      </c>
      <c r="L35" s="19">
        <f t="shared" ref="L35" si="12">SUM(L32:L34)</f>
        <v>0</v>
      </c>
      <c r="M35" s="58">
        <v>0</v>
      </c>
      <c r="N35" s="32"/>
      <c r="O35" s="47" t="s">
        <v>133</v>
      </c>
      <c r="P35" s="146">
        <v>189</v>
      </c>
      <c r="Q35" s="146">
        <v>42</v>
      </c>
      <c r="R35" s="1"/>
      <c r="S35"/>
      <c r="T35" s="34"/>
      <c r="U35" s="9"/>
      <c r="V35" s="9"/>
      <c r="W35" s="21" t="s">
        <v>134</v>
      </c>
      <c r="X35" s="14"/>
      <c r="Y35" s="37">
        <v>1579</v>
      </c>
      <c r="Z35" s="34"/>
      <c r="AA35" s="34"/>
      <c r="AB35" s="34"/>
      <c r="AC35" s="150"/>
      <c r="AD35" s="162"/>
      <c r="AE35" s="196"/>
      <c r="AF35" s="194"/>
      <c r="AG35" s="170"/>
      <c r="AH35" s="170"/>
      <c r="AI35" s="161"/>
      <c r="AJ35" s="199" t="s">
        <v>135</v>
      </c>
      <c r="AK35" s="199" t="s">
        <v>136</v>
      </c>
      <c r="AL35" s="34"/>
      <c r="AM35" s="120"/>
      <c r="AN35" s="200"/>
      <c r="AO35" s="34"/>
      <c r="AP35" s="122" t="s">
        <v>137</v>
      </c>
      <c r="AQ35" s="9"/>
      <c r="AR35" s="43"/>
      <c r="AS35" s="43"/>
      <c r="AT35" s="43"/>
      <c r="AU35" s="190"/>
      <c r="AV35" s="34"/>
      <c r="AW35" s="92"/>
      <c r="AX35" s="92"/>
    </row>
    <row r="36" spans="1:50" s="6" customFormat="1" ht="15.9" customHeight="1" x14ac:dyDescent="0.35">
      <c r="A36" s="8"/>
      <c r="B36" s="13" t="s">
        <v>188</v>
      </c>
      <c r="E36" s="56"/>
      <c r="G36" s="92"/>
      <c r="H36" s="18"/>
      <c r="I36" s="9" t="s">
        <v>132</v>
      </c>
      <c r="J36" s="16"/>
      <c r="K36" s="16">
        <v>0</v>
      </c>
      <c r="L36" s="16"/>
      <c r="M36" s="16">
        <v>0</v>
      </c>
      <c r="N36" s="32"/>
      <c r="O36" s="9"/>
      <c r="P36" s="148"/>
      <c r="Q36" s="148"/>
      <c r="R36" s="2"/>
      <c r="S36"/>
      <c r="T36" s="34"/>
      <c r="U36" s="200"/>
      <c r="V36" s="34"/>
      <c r="W36" s="200"/>
      <c r="X36" s="34"/>
      <c r="Y36" s="34"/>
      <c r="Z36" s="34"/>
      <c r="AA36" s="34"/>
      <c r="AB36" s="34"/>
      <c r="AC36" s="150"/>
      <c r="AD36" s="162"/>
      <c r="AE36" s="196"/>
      <c r="AF36" s="194"/>
      <c r="AG36" s="170"/>
      <c r="AH36" s="170"/>
      <c r="AI36" s="161"/>
      <c r="AJ36" s="199"/>
      <c r="AK36" s="199" t="s">
        <v>138</v>
      </c>
      <c r="AL36" s="34"/>
      <c r="AM36" s="34"/>
      <c r="AN36" s="34"/>
      <c r="AO36" s="187"/>
      <c r="AP36" s="34" t="s">
        <v>176</v>
      </c>
      <c r="AQ36" s="9"/>
      <c r="AR36" s="40">
        <v>848</v>
      </c>
      <c r="AS36" s="40">
        <v>2682</v>
      </c>
      <c r="AT36" s="41">
        <f>SUM(AR36:AS36)</f>
        <v>3530</v>
      </c>
      <c r="AU36" s="189">
        <f>AT36/12</f>
        <v>294.16666666666669</v>
      </c>
      <c r="AV36" s="34"/>
      <c r="AW36" s="92"/>
      <c r="AX36" s="92"/>
    </row>
    <row r="37" spans="1:50" s="6" customFormat="1" ht="15.9" customHeight="1" x14ac:dyDescent="0.35">
      <c r="A37" s="4"/>
      <c r="G37" s="92"/>
      <c r="I37" s="4"/>
      <c r="M37" s="59"/>
      <c r="N37" s="32"/>
      <c r="O37" s="20" t="s">
        <v>139</v>
      </c>
      <c r="P37" s="147">
        <f>P34+P35</f>
        <v>3567</v>
      </c>
      <c r="Q37" s="147">
        <f>Q34+Q35</f>
        <v>556</v>
      </c>
      <c r="T37" s="34"/>
      <c r="U37" s="121"/>
      <c r="V37" s="205"/>
      <c r="W37" s="121" t="s">
        <v>140</v>
      </c>
      <c r="X37" s="34"/>
      <c r="Y37" s="115"/>
      <c r="Z37" s="115"/>
      <c r="AA37" s="115"/>
      <c r="AB37" s="115"/>
      <c r="AC37" s="150"/>
      <c r="AD37" s="162"/>
      <c r="AE37" s="197"/>
      <c r="AF37" s="195"/>
      <c r="AG37" s="170"/>
      <c r="AH37" s="170"/>
      <c r="AI37" s="161"/>
      <c r="AJ37" s="199"/>
      <c r="AK37" s="199" t="s">
        <v>142</v>
      </c>
      <c r="AL37" s="34"/>
      <c r="AM37" s="200"/>
      <c r="AN37" s="200"/>
      <c r="AO37" s="187"/>
      <c r="AP37" s="114" t="s">
        <v>13</v>
      </c>
      <c r="AQ37" s="33"/>
      <c r="AR37" s="44">
        <f>AR33+AR36</f>
        <v>42102</v>
      </c>
      <c r="AS37" s="44">
        <f>AS33+AS36</f>
        <v>6859</v>
      </c>
      <c r="AT37" s="44">
        <f>AT33+AT36</f>
        <v>48961</v>
      </c>
      <c r="AU37" s="191">
        <f>AU33+AU36</f>
        <v>3322.8999999999996</v>
      </c>
      <c r="AV37" s="34"/>
      <c r="AW37" s="92"/>
      <c r="AX37" s="92"/>
    </row>
    <row r="38" spans="1:50" ht="15.9" customHeight="1" x14ac:dyDescent="0.35">
      <c r="A38" s="4"/>
      <c r="D38" s="55"/>
      <c r="E38" s="55"/>
      <c r="F38" s="55"/>
      <c r="I38" s="4"/>
      <c r="J38" s="7"/>
      <c r="N38" s="32"/>
      <c r="O38" s="21"/>
      <c r="P38" s="146">
        <v>3567</v>
      </c>
      <c r="Q38" s="149">
        <v>556</v>
      </c>
      <c r="R38" s="6"/>
      <c r="S38" s="6"/>
      <c r="T38" s="187"/>
      <c r="U38" s="114"/>
      <c r="V38" s="187"/>
      <c r="W38" s="34"/>
      <c r="X38" s="187"/>
      <c r="Y38" s="187"/>
      <c r="Z38" s="187"/>
      <c r="AA38" s="187"/>
      <c r="AB38" s="187"/>
      <c r="AJ38" s="199"/>
      <c r="AK38" s="199" t="s">
        <v>144</v>
      </c>
      <c r="AL38" s="34"/>
      <c r="AM38" s="200"/>
      <c r="AN38" s="200"/>
      <c r="AO38" s="187"/>
      <c r="AP38" s="187"/>
      <c r="AQ38" s="34"/>
      <c r="AR38" s="187"/>
      <c r="AS38" s="187" t="s">
        <v>194</v>
      </c>
      <c r="AT38" s="204">
        <v>48961</v>
      </c>
      <c r="AU38" s="187"/>
      <c r="AV38" s="34"/>
    </row>
    <row r="39" spans="1:50" ht="15.9" customHeight="1" x14ac:dyDescent="0.35">
      <c r="I39" s="4"/>
      <c r="N39" s="62"/>
      <c r="O39" s="18"/>
      <c r="P39" s="215" t="s">
        <v>143</v>
      </c>
      <c r="Q39" s="215"/>
      <c r="U39" s="88"/>
      <c r="V39" s="88"/>
      <c r="W39" s="88"/>
      <c r="X39" s="88"/>
      <c r="Y39" s="88"/>
      <c r="Z39" s="88"/>
      <c r="AA39" s="88"/>
      <c r="AB39" s="88"/>
      <c r="AJ39" s="199"/>
      <c r="AK39" s="88"/>
      <c r="AL39" s="34"/>
      <c r="AM39" s="200"/>
      <c r="AN39" s="200"/>
      <c r="AO39" s="34"/>
      <c r="AP39" s="187"/>
      <c r="AQ39" s="187"/>
      <c r="AR39" s="187"/>
      <c r="AS39" s="202"/>
      <c r="AT39" s="203"/>
      <c r="AU39" s="187"/>
      <c r="AV39" s="34"/>
    </row>
    <row r="40" spans="1:50" ht="15.9" customHeight="1" x14ac:dyDescent="0.35">
      <c r="N40" s="32"/>
      <c r="O40" s="9"/>
      <c r="P40" s="9"/>
      <c r="Q40" s="9"/>
      <c r="U40" s="88"/>
      <c r="V40" s="88"/>
      <c r="W40" s="88"/>
      <c r="X40" s="88"/>
      <c r="Y40" s="142"/>
      <c r="Z40" s="88"/>
      <c r="AA40" s="88"/>
      <c r="AB40" s="88"/>
      <c r="AJ40" s="118"/>
      <c r="AK40" s="88"/>
      <c r="AL40" s="88"/>
      <c r="AM40" s="201"/>
      <c r="AN40" s="201"/>
      <c r="AO40" s="88"/>
      <c r="AP40" s="92"/>
      <c r="AQ40" s="92"/>
      <c r="AR40" s="92"/>
      <c r="AS40" s="92"/>
      <c r="AT40" s="92"/>
      <c r="AU40" s="92"/>
    </row>
    <row r="41" spans="1:50" ht="15.9" customHeight="1" outlineLevel="1" x14ac:dyDescent="0.3">
      <c r="U41" s="88"/>
      <c r="V41" s="88"/>
      <c r="W41" s="88"/>
      <c r="X41" s="88"/>
      <c r="Y41" s="88"/>
      <c r="Z41" s="88"/>
      <c r="AA41" s="88"/>
      <c r="AB41" s="88"/>
      <c r="AJ41" s="88"/>
      <c r="AK41" s="88"/>
      <c r="AL41" s="88"/>
      <c r="AM41" s="201"/>
      <c r="AN41" s="201"/>
      <c r="AO41" s="88"/>
      <c r="AP41" s="88"/>
      <c r="AQ41" s="88"/>
      <c r="AR41" s="88"/>
      <c r="AS41" s="88"/>
      <c r="AT41" s="88"/>
    </row>
    <row r="42" spans="1:50" ht="15.9" customHeight="1" x14ac:dyDescent="0.3">
      <c r="U42" s="88"/>
      <c r="V42" s="88"/>
      <c r="W42" s="88"/>
      <c r="X42" s="88"/>
      <c r="Y42" s="88"/>
      <c r="Z42" s="88"/>
      <c r="AA42" s="88"/>
      <c r="AB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</row>
    <row r="43" spans="1:50" ht="18" customHeight="1" x14ac:dyDescent="0.3">
      <c r="U43" s="88"/>
      <c r="V43" s="88"/>
      <c r="W43" s="88"/>
      <c r="X43" s="88"/>
      <c r="Y43" s="88"/>
      <c r="Z43" s="88"/>
      <c r="AA43" s="88"/>
      <c r="AB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</row>
    <row r="44" spans="1:50" ht="18" customHeight="1" x14ac:dyDescent="0.3">
      <c r="U44" s="88"/>
      <c r="V44" s="88"/>
      <c r="W44" s="88"/>
      <c r="X44" s="88"/>
      <c r="Y44" s="88"/>
      <c r="Z44" s="88"/>
      <c r="AA44" s="88"/>
      <c r="AB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</row>
    <row r="45" spans="1:50" s="6" customFormat="1" ht="18" customHeight="1" x14ac:dyDescent="0.3">
      <c r="G45" s="92"/>
      <c r="M45" s="59"/>
      <c r="N45" s="63"/>
      <c r="O45" s="1"/>
      <c r="P45" s="1"/>
      <c r="Q45" s="1"/>
      <c r="R45" s="1"/>
      <c r="S45"/>
      <c r="T45" s="92"/>
      <c r="U45" s="92"/>
      <c r="V45" s="92"/>
      <c r="W45" s="92"/>
      <c r="X45" s="92"/>
      <c r="Y45" s="92"/>
      <c r="Z45" s="92"/>
      <c r="AA45" s="92"/>
      <c r="AB45" s="92"/>
      <c r="AC45" s="171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88"/>
      <c r="AQ45" s="88"/>
      <c r="AR45" s="88"/>
      <c r="AS45" s="88"/>
      <c r="AT45" s="88"/>
      <c r="AU45" s="88"/>
      <c r="AV45" s="92"/>
      <c r="AW45" s="92"/>
      <c r="AX45" s="92"/>
    </row>
    <row r="46" spans="1:50" ht="18" customHeight="1" x14ac:dyDescent="0.3">
      <c r="N46" s="64"/>
      <c r="O46" s="6"/>
      <c r="P46" s="6"/>
      <c r="Q46" s="6"/>
      <c r="R46" s="6"/>
      <c r="S46" s="6"/>
      <c r="U46" s="88"/>
      <c r="V46" s="88"/>
      <c r="W46" s="88"/>
      <c r="X46" s="88"/>
      <c r="Y46" s="88"/>
      <c r="Z46" s="88"/>
      <c r="AA46" s="88"/>
      <c r="AB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</row>
    <row r="47" spans="1:50" x14ac:dyDescent="0.3">
      <c r="U47" s="88"/>
      <c r="V47" s="88"/>
      <c r="W47" s="88"/>
      <c r="X47" s="88"/>
      <c r="Y47" s="88"/>
      <c r="Z47" s="88"/>
      <c r="AA47" s="88"/>
      <c r="AB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</row>
    <row r="48" spans="1:50" x14ac:dyDescent="0.3">
      <c r="U48" s="88"/>
      <c r="V48" s="88"/>
      <c r="W48" s="88"/>
      <c r="X48" s="88"/>
      <c r="Y48" s="88"/>
      <c r="Z48" s="88"/>
      <c r="AA48" s="88"/>
      <c r="AB48" s="88"/>
      <c r="AJ48" s="88"/>
      <c r="AK48" s="88"/>
      <c r="AL48" s="88"/>
      <c r="AM48" s="88"/>
      <c r="AN48" s="88"/>
      <c r="AO48" s="88"/>
      <c r="AP48" s="92"/>
      <c r="AQ48" s="92"/>
      <c r="AR48" s="92"/>
      <c r="AS48" s="92"/>
      <c r="AT48" s="92"/>
      <c r="AU48" s="92"/>
    </row>
    <row r="49" spans="2:46" x14ac:dyDescent="0.3">
      <c r="U49" s="88"/>
      <c r="V49" s="88"/>
      <c r="W49" s="88"/>
      <c r="X49" s="88"/>
      <c r="Y49" s="88"/>
      <c r="Z49" s="88"/>
      <c r="AA49" s="88"/>
      <c r="AB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</row>
    <row r="50" spans="2:46" x14ac:dyDescent="0.3">
      <c r="U50" s="88"/>
      <c r="V50" s="88"/>
      <c r="W50" s="88"/>
      <c r="X50" s="88"/>
      <c r="Y50" s="88"/>
      <c r="Z50" s="88"/>
      <c r="AA50" s="88"/>
      <c r="AB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</row>
    <row r="51" spans="2:46" x14ac:dyDescent="0.3">
      <c r="U51" s="88"/>
      <c r="V51" s="88"/>
      <c r="W51" s="88"/>
      <c r="X51" s="88"/>
      <c r="Y51" s="88"/>
      <c r="Z51" s="88"/>
      <c r="AA51" s="88"/>
      <c r="AB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</row>
    <row r="52" spans="2:46" x14ac:dyDescent="0.3">
      <c r="U52" s="88"/>
      <c r="V52" s="88"/>
      <c r="W52" s="88"/>
      <c r="X52" s="88"/>
      <c r="Y52" s="88"/>
      <c r="Z52" s="88"/>
      <c r="AA52" s="88"/>
      <c r="AB52" s="88"/>
    </row>
    <row r="53" spans="2:46" x14ac:dyDescent="0.3">
      <c r="U53" s="88"/>
      <c r="V53" s="88"/>
      <c r="W53" s="88"/>
      <c r="X53" s="88"/>
      <c r="Y53" s="88"/>
      <c r="Z53" s="88"/>
      <c r="AA53" s="88"/>
      <c r="AB53" s="88"/>
    </row>
    <row r="54" spans="2:46" x14ac:dyDescent="0.3">
      <c r="U54" s="88"/>
      <c r="V54" s="88"/>
      <c r="W54" s="88"/>
      <c r="X54" s="88"/>
      <c r="Y54" s="88"/>
      <c r="Z54" s="88"/>
      <c r="AA54" s="88"/>
      <c r="AB54" s="88"/>
    </row>
    <row r="61" spans="2:46" x14ac:dyDescent="0.3">
      <c r="B61" s="5"/>
      <c r="C61" s="5"/>
    </row>
  </sheetData>
  <mergeCells count="21">
    <mergeCell ref="P39:Q39"/>
    <mergeCell ref="AC1:AI1"/>
    <mergeCell ref="AJ1:AO1"/>
    <mergeCell ref="AP1:AV1"/>
    <mergeCell ref="T3:AB3"/>
    <mergeCell ref="AP25:AV25"/>
    <mergeCell ref="AP26:AV26"/>
    <mergeCell ref="AE2:AG2"/>
    <mergeCell ref="A2:F2"/>
    <mergeCell ref="T2:AB2"/>
    <mergeCell ref="A1:F1"/>
    <mergeCell ref="H1:M1"/>
    <mergeCell ref="N1:S1"/>
    <mergeCell ref="T1:AB1"/>
    <mergeCell ref="H27:M27"/>
    <mergeCell ref="J29:K29"/>
    <mergeCell ref="L29:M29"/>
    <mergeCell ref="T4:AB4"/>
    <mergeCell ref="AJ23:AO23"/>
    <mergeCell ref="T25:AB25"/>
    <mergeCell ref="AC25:AI25"/>
  </mergeCells>
  <phoneticPr fontId="0" type="noConversion"/>
  <pageMargins left="0.75" right="0.75" top="1" bottom="1" header="0.5" footer="0.5"/>
  <pageSetup scale="98" fitToWidth="0" orientation="portrait" r:id="rId1"/>
  <headerFooter alignWithMargins="0">
    <oddHeader xml:space="preserve">&amp;CWESTERN CONNECTICUT STATE UNIVERSITY
</oddHeader>
    <oddFooter>&amp;L&amp;8&amp;F</oddFooter>
  </headerFooter>
  <colBreaks count="3" manualBreakCount="3">
    <brk id="7" max="1048575" man="1"/>
    <brk id="13" max="1048575" man="1"/>
    <brk id="41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WCSU-Spring-2023</vt:lpstr>
      <vt:lpstr>'WCSU-Spring-2023'!Print_Area</vt:lpstr>
    </vt:vector>
  </TitlesOfParts>
  <Company>System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CSUdefuser</dc:creator>
  <cp:lastModifiedBy>Jerry Wilcox</cp:lastModifiedBy>
  <cp:lastPrinted>2021-03-16T11:57:24Z</cp:lastPrinted>
  <dcterms:created xsi:type="dcterms:W3CDTF">2005-01-24T22:28:28Z</dcterms:created>
  <dcterms:modified xsi:type="dcterms:W3CDTF">2023-03-17T20:19:58Z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